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67" firstSheet="6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definedNames>
    <definedName name="_xlnm._FilterDatabase" localSheetId="9" hidden="1">十、项目支出表!$A$5:$J$155</definedName>
  </definedNames>
  <calcPr calcId="144525"/>
</workbook>
</file>

<file path=xl/sharedStrings.xml><?xml version="1.0" encoding="utf-8"?>
<sst xmlns="http://schemas.openxmlformats.org/spreadsheetml/2006/main" count="1080" uniqueCount="344">
  <si>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</si>
  <si>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</si>
  <si>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</si>
  <si>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</si>
  <si>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</si>
  <si>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</si>
  <si>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</si>
  <si>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</si>
  <si>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</si>
  <si>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五、教育支出</t>
  </si>
  <si>
    <t>一般公共预算拨款收入</t>
  </si>
  <si>
    <t>七、文化旅游体育与传媒支出</t>
  </si>
  <si>
    <t>政府性基金预算拨款收入</t>
  </si>
  <si>
    <t>八、社会保障和就业支出</t>
  </si>
  <si>
    <t>国有资本经营预算拨款收入</t>
  </si>
  <si>
    <t>十、卫生健康支出</t>
  </si>
  <si>
    <t>二、财政专户管理资金收入</t>
  </si>
  <si>
    <t>二十九、其他支出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</si>
  <si>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</si>
  <si>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</si>
  <si>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</si>
  <si>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</si>
  <si>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</si>
  <si>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</si>
  <si>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</si>
  <si>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</si>
  <si>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</si>
  <si>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</si>
  <si>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</si>
  <si>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</si>
  <si>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</si>
  <si>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</si>
  <si>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</si>
  <si>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</si>
  <si>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</si>
  <si>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</si>
  <si>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</si>
  <si>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</si>
  <si>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</si>
  <si>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</si>
  <si>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</si>
  <si>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</si>
  <si>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</si>
  <si>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</si>
  <si>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</si>
  <si>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</si>
  <si>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长白朝鲜族自治县教育局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</si>
  <si>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</si>
  <si>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</si>
  <si>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</si>
  <si>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</si>
  <si>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</si>
  <si>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</si>
  <si>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</si>
  <si>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</si>
  <si>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</si>
  <si>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教育管理事务</t>
  </si>
  <si>
    <t>行政运行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</si>
  <si>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</si>
  <si>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</si>
  <si>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</si>
  <si>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</si>
  <si>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</si>
  <si>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</si>
  <si>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</si>
  <si>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</si>
  <si>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特殊教育</t>
  </si>
  <si>
    <t>特殊学校教育</t>
  </si>
  <si>
    <t>进修及培训</t>
  </si>
  <si>
    <t>教师进修</t>
  </si>
  <si>
    <t>教育费附加安排的支出</t>
  </si>
  <si>
    <t>其他教育费附加安排的支出</t>
  </si>
  <si>
    <t>其他教育支出</t>
  </si>
  <si>
    <t>文化旅游体育与传媒支出</t>
  </si>
  <si>
    <t>体育</t>
  </si>
  <si>
    <t>运动项目管理</t>
  </si>
  <si>
    <t>体育竞赛</t>
  </si>
  <si>
    <t>体育场馆</t>
  </si>
  <si>
    <t>群众体育</t>
  </si>
  <si>
    <t>行政事业单位养老支出</t>
  </si>
  <si>
    <t>机关事业单位基本养老保险缴费支出</t>
  </si>
  <si>
    <t>行政事业单位医疗</t>
  </si>
  <si>
    <t>行政单位医疗</t>
  </si>
  <si>
    <t>事业单位医疗</t>
  </si>
  <si>
    <t>其他支出</t>
  </si>
  <si>
    <t>彩票公益金安排的支出</t>
  </si>
  <si>
    <t>用于体育事业的 彩票公益金支出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</si>
  <si>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</si>
  <si>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</si>
  <si>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</si>
  <si>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</si>
  <si>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</si>
  <si>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</si>
  <si>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</si>
  <si>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</si>
  <si>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</si>
  <si>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</si>
  <si>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</si>
  <si>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</si>
  <si>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</si>
  <si>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</si>
  <si>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</si>
  <si>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</si>
  <si>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</si>
  <si>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</si>
  <si>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</si>
  <si>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</si>
  <si>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</si>
  <si>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</si>
  <si>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</si>
  <si>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</si>
  <si>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</si>
  <si>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</si>
  <si>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</si>
  <si>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</si>
  <si>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</si>
  <si>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</si>
  <si>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</si>
  <si>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</si>
  <si>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</si>
  <si>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</si>
  <si>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</si>
  <si>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</si>
  <si>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</si>
  <si>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t>邮电费</t>
  </si>
  <si>
    <t>取暖费</t>
  </si>
  <si>
    <t>劳务费</t>
  </si>
  <si>
    <t>其他交通费用</t>
  </si>
  <si>
    <t>三、对个人和家庭的补助支出</t>
  </si>
  <si>
    <t>离休费</t>
  </si>
  <si>
    <t>退休费</t>
  </si>
  <si>
    <t>生活补助</t>
  </si>
  <si>
    <t>救济费</t>
  </si>
  <si>
    <t>奖励金</t>
  </si>
  <si>
    <t>其他资本性支出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</si>
  <si>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</si>
  <si>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</si>
  <si>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</si>
  <si>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</si>
  <si>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</si>
  <si>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</si>
  <si>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</si>
  <si>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</si>
  <si>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</si>
  <si>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r>
      <rPr>
        <sz val="12"/>
        <color theme="1"/>
        <rFont val="宋体"/>
        <charset val="134"/>
        <scheme val="minor"/>
      </rPr>
      <t>说明：
  1、“2025年预算数”的单位范围包括部门本级及所属</t>
    </r>
    <r>
      <rPr>
        <u/>
        <sz val="12"/>
        <color theme="1"/>
        <rFont val="宋体"/>
        <charset val="134"/>
        <scheme val="minor"/>
      </rPr>
      <t>35</t>
    </r>
    <r>
      <rPr>
        <sz val="12"/>
        <color theme="1"/>
        <rFont val="宋体"/>
        <charset val="134"/>
        <scheme val="minor"/>
      </rPr>
      <t>个预算单位。   
  2、“2025年预算数”的实有人员</t>
    </r>
    <r>
      <rPr>
        <u/>
        <sz val="12"/>
        <color theme="1"/>
        <rFont val="宋体"/>
        <charset val="134"/>
        <scheme val="minor"/>
      </rPr>
      <t>1290_</t>
    </r>
    <r>
      <rPr>
        <sz val="12"/>
        <color theme="1"/>
        <rFont val="宋体"/>
        <charset val="134"/>
        <scheme val="minor"/>
      </rPr>
      <t>人，其中：在职人员</t>
    </r>
    <r>
      <rPr>
        <u/>
        <sz val="12"/>
        <color theme="1"/>
        <rFont val="宋体"/>
        <charset val="134"/>
        <scheme val="minor"/>
      </rPr>
      <t>1290</t>
    </r>
    <r>
      <rPr>
        <sz val="12"/>
        <color theme="1"/>
        <rFont val="宋体"/>
        <charset val="134"/>
        <scheme val="minor"/>
      </rPr>
      <t>人，离退休人员</t>
    </r>
    <r>
      <rPr>
        <u/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2025年“三公”经费预算中额度在当年预算执行未形成支出的，由同级财政统一收回。</t>
    </r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</si>
  <si>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</si>
  <si>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</si>
  <si>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</si>
  <si>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</si>
  <si>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</si>
  <si>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</si>
  <si>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</si>
  <si>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</si>
  <si>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</si>
  <si>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阶段性项目</t>
  </si>
  <si>
    <t>2025教育经常性项目</t>
  </si>
  <si>
    <t>2025职称评审费</t>
  </si>
  <si>
    <t>长白朝鲜族自治县教育和体育局</t>
  </si>
  <si>
    <t>2025电大取暖费</t>
  </si>
  <si>
    <t>2025高中教师培训费</t>
  </si>
  <si>
    <t>一次性项目</t>
  </si>
  <si>
    <t>2025教育一次性项目</t>
  </si>
  <si>
    <t>金华学校劳动实践基地费用</t>
  </si>
  <si>
    <t>实验中学电路改造费用</t>
  </si>
  <si>
    <t>2025体育项目</t>
  </si>
  <si>
    <t>边境马拉松赛</t>
  </si>
  <si>
    <t>林地清理管护费</t>
  </si>
  <si>
    <t>教育局偿还城镇学校联办参场欠款</t>
  </si>
  <si>
    <t>龙岗越野滑雪训练基地建设</t>
  </si>
  <si>
    <t>学前保教费</t>
  </si>
  <si>
    <t>食堂补助（伙食补助）</t>
  </si>
  <si>
    <t>食堂补助（伙夫工资及设备）</t>
  </si>
  <si>
    <t>2025人员经费</t>
  </si>
  <si>
    <t>2025职高代课教师工资</t>
  </si>
  <si>
    <t>2025委培生工资</t>
  </si>
  <si>
    <t>2025年残疾人保障金</t>
  </si>
  <si>
    <t>2025离退休干部党组织经费</t>
  </si>
  <si>
    <t>2025退休教师补贴和补助</t>
  </si>
  <si>
    <t>2025全县学校保安购买服务</t>
  </si>
  <si>
    <t>2025中考、会考、高考、高职分类考试考务费</t>
  </si>
  <si>
    <t>2025教育县配套资金</t>
  </si>
  <si>
    <t>2025城乡义务教育县配套资金</t>
  </si>
  <si>
    <t>2025职业教育生均经费县级配套资金</t>
  </si>
  <si>
    <t>2025校外研学实践活动费用</t>
  </si>
  <si>
    <t>2025教育转移支付（光纤和学校考核）</t>
  </si>
  <si>
    <t>2025班主任补贴</t>
  </si>
  <si>
    <t>2025食堂补助及看护费</t>
  </si>
  <si>
    <t>2025高考经费补助款</t>
  </si>
  <si>
    <t>2025六一儿童节慰问</t>
  </si>
  <si>
    <t>2025校车运行费</t>
  </si>
  <si>
    <t>2025顶岗支教大学生生活补助</t>
  </si>
  <si>
    <t>2025教师课后看护费</t>
  </si>
  <si>
    <t>2025公办、民办幼儿园补助经费</t>
  </si>
  <si>
    <t>2025乡镇学校取暖费</t>
  </si>
  <si>
    <t>2025教育经费补助</t>
  </si>
  <si>
    <t>2025交流教师生活补助</t>
  </si>
  <si>
    <t>2025民生资金县配套项目</t>
  </si>
  <si>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教师养老统筹</t>
    </r>
  </si>
  <si>
    <t>2025学前教育幼儿资助县配套资金</t>
  </si>
  <si>
    <t>2025义务教育家庭经济困难县配套资金</t>
  </si>
  <si>
    <t>2025普通高中学生资助县配套资金助学金</t>
  </si>
  <si>
    <t>2025普通高中学生资助县配套资金免学费</t>
  </si>
  <si>
    <t>2025中职教育学生资助县配套资金国家助学金</t>
  </si>
  <si>
    <t>2025中职教育学生资助县配套资金免学费</t>
  </si>
  <si>
    <t xml:space="preserve">2025民族教育县配套资金小学 </t>
  </si>
  <si>
    <t>2025民族教育县配套资金初中</t>
  </si>
  <si>
    <t>2025教育服务中心业务费</t>
  </si>
  <si>
    <t>2025三馆两场管理维护费用</t>
  </si>
  <si>
    <t>2025体育活动费用</t>
  </si>
  <si>
    <t>2025老年体育协会经费</t>
  </si>
  <si>
    <t>2025体校公用经费</t>
  </si>
  <si>
    <t>进修学校公用经费</t>
  </si>
  <si>
    <t>实验中学公用经费</t>
  </si>
  <si>
    <t>职业高中公用经费</t>
  </si>
  <si>
    <t>朝鲜族中学公用经费</t>
  </si>
  <si>
    <t>贫困学生课后辅导费</t>
  </si>
  <si>
    <t>食堂雇佣人员保险费</t>
  </si>
  <si>
    <t>关于提前下达2025年公共体育场馆向社会免费或低收费开放补助资金的通知</t>
  </si>
  <si>
    <t>关于提前下达2025年度中央集中彩票公益金支持体育事业专项资金的通知</t>
  </si>
  <si>
    <t>关于提前下达2025年中央、省级学生资助补助经费的通知</t>
  </si>
  <si>
    <t>关于提前下达2025年中央、省级支持学前教育发展资金的通知</t>
  </si>
  <si>
    <t>关于提前下达2025年省级普通高中生均补助资金的通知</t>
  </si>
  <si>
    <t>关于提前下达2025年中央、省级城乡义务教育补助经费的通知</t>
  </si>
  <si>
    <t>关于提前下达2025年中央改善普通高中办学条件补助资金的通知</t>
  </si>
  <si>
    <t>关于提前下达2025年全省脱贫县（市）农村中小学教师生活补助资金的通知</t>
  </si>
  <si>
    <t>关于提前下达2025年教育补助资金的通知</t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</si>
  <si>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年教育补助资金的通知</t>
    </r>
  </si>
  <si>
    <t>关于提前下达2025年教师补助资金的通知</t>
  </si>
  <si>
    <r>
      <rPr>
        <sz val="10"/>
        <color theme="1"/>
        <rFont val="宋体"/>
        <charset val="134"/>
      </rPr>
      <t>关于提前下达</t>
    </r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年教师补助资金的通知</t>
    </r>
  </si>
  <si>
    <t>关于提前下达2025年现代职业教育质量提升计划补助资金</t>
  </si>
  <si>
    <t>关于提前下达2025年中央义务教育薄弱环节改善与能力提升补助资金的通知</t>
  </si>
  <si>
    <t>关于提前下达2025年特殊教育补助资金的通知</t>
  </si>
  <si>
    <t>关于提前下达全省2025年支持职业教育发展补助资金（生均定额奖补）的通知</t>
  </si>
  <si>
    <t>关于提前下达2025年市县分成彩票公益金预算的通知</t>
  </si>
  <si>
    <t>关于提前下达2024年支持学前教育发展省级补助资金预算的通知</t>
  </si>
  <si>
    <t>关于下达2023年支持学前教育发展中央和省级补助资金预算的通知</t>
  </si>
  <si>
    <t>关于提前下达2023年支持学前教育发展中央和省级补助资金预算的通知</t>
  </si>
  <si>
    <t>关于提前下达2023年城乡义务教育补助经费中央补助资金的通知</t>
  </si>
  <si>
    <t>关于提前下达2023年城乡义务教育补助经费省级补助资金的通知</t>
  </si>
  <si>
    <t>关于提前下达2024年学生资助补助经费中央和省级直达资金的通知</t>
  </si>
  <si>
    <t>关于提前下达2024年改善普通高中学校办学条件补助资金的通知</t>
  </si>
  <si>
    <t>关于下达2024年改善普通高中学校办学条件补助资金的通知</t>
  </si>
  <si>
    <t>关于下达2023年学生资助补助经费中央和省级直达资金的通知</t>
  </si>
  <si>
    <t>关于下达2023年中小学改善办学条件省级补助资金的通知</t>
  </si>
  <si>
    <t>关于提前下达2023年学生资助补助经费中央和省级直达资金的通知</t>
  </si>
  <si>
    <t>关于提前下达2023年改善普通高中办学条件补助资金预算的通知</t>
  </si>
  <si>
    <t>关于提前下达2024年城乡义务教育补助经费省级补助资金的通知</t>
  </si>
  <si>
    <t>关于提前下达2024年城乡义务教育补助经费中央补助资金的通知</t>
  </si>
  <si>
    <t>关于提前下达2024年继续教育事业发展补助资金的通知</t>
  </si>
  <si>
    <t>关于下达2024年教育补助资金的通知</t>
  </si>
  <si>
    <r>
      <rPr>
        <sz val="10"/>
        <color theme="1"/>
        <rFont val="宋体"/>
        <charset val="134"/>
      </rPr>
      <t>关于下达</t>
    </r>
    <r>
      <rPr>
        <sz val="10"/>
        <color theme="1"/>
        <rFont val="Calibri"/>
        <charset val="134"/>
      </rPr>
      <t>2024</t>
    </r>
    <r>
      <rPr>
        <sz val="10"/>
        <color theme="1"/>
        <rFont val="宋体"/>
        <charset val="134"/>
      </rPr>
      <t>年教育补助资金的通知</t>
    </r>
  </si>
  <si>
    <t>关于下达2024年城乡义务教育补助经费中央资金的通知</t>
  </si>
  <si>
    <t>关于下达2024年中小学教育民生实事补助资金的通知</t>
  </si>
  <si>
    <t>关于提前下达2024年义务教育薄弱环节改善与能力提升补助资金的通知</t>
  </si>
  <si>
    <t>关于下达2023年城乡义务教育补助经费中央补助资金的通知</t>
  </si>
  <si>
    <t>关于下达2023年中小学教育民生实事补助资金的通知</t>
  </si>
  <si>
    <t>关于下达2023年教育补助资金的通知</t>
  </si>
  <si>
    <r>
      <rPr>
        <sz val="10"/>
        <color theme="1"/>
        <rFont val="宋体"/>
        <charset val="134"/>
      </rPr>
      <t>关于下达</t>
    </r>
    <r>
      <rPr>
        <sz val="10"/>
        <color theme="1"/>
        <rFont val="Calibri"/>
        <charset val="134"/>
      </rPr>
      <t>2023</t>
    </r>
    <r>
      <rPr>
        <sz val="10"/>
        <color theme="1"/>
        <rFont val="宋体"/>
        <charset val="134"/>
      </rPr>
      <t>年教育补助资金的通知</t>
    </r>
  </si>
  <si>
    <t>关于下达全省2023年义务教育学校公用经费提高标准省级补助资金的通知</t>
  </si>
  <si>
    <r>
      <rPr>
        <sz val="10"/>
        <color theme="1"/>
        <rFont val="宋体"/>
        <charset val="134"/>
      </rPr>
      <t>关于下达全省</t>
    </r>
    <r>
      <rPr>
        <sz val="10"/>
        <color theme="1"/>
        <rFont val="Calibri"/>
        <charset val="134"/>
      </rPr>
      <t>2023</t>
    </r>
    <r>
      <rPr>
        <sz val="10"/>
        <color theme="1"/>
        <rFont val="宋体"/>
        <charset val="134"/>
      </rPr>
      <t>年义务教育学校公用经费提高标准省级补助资金的通知</t>
    </r>
  </si>
  <si>
    <t>关于下达2024年现代职业教育质量提升计划资金的通知</t>
  </si>
  <si>
    <t>关于下达2024年学生资助补助经费中央和省级直达资金的通知</t>
  </si>
  <si>
    <t>关于下达2023年中等职业学校免学费和助学金清算补助省级直达资金的通知</t>
  </si>
  <si>
    <t>关于提前下达2024年特殊教育补助资金的通知</t>
  </si>
  <si>
    <t>关于提前下达2023年特殊教育补助资金的通知</t>
  </si>
  <si>
    <t>关于提前下达全省2024年支持职业教育发展补助资金的通知</t>
  </si>
  <si>
    <t>关于下达2023年现代职业教育质量提升计划补助资金的通知</t>
  </si>
  <si>
    <t>关于下达2024年支持学前教育发展省级补助资金预算的通知</t>
  </si>
  <si>
    <t>关于下达2024年城乡义务教育补助经费省级资金的通知</t>
  </si>
  <si>
    <t>关于下达2024年度中央集中彩票公益金支持体育事业专项资金的通知</t>
  </si>
  <si>
    <t>关于清算2023年市县分成彩票公益金的通知</t>
  </si>
  <si>
    <t>吉财综指[2019]1106号市县分成体育彩票公益金（上年结转）</t>
  </si>
  <si>
    <t>注：按照2025年政府常务会审议通过的项目预算填列。</t>
  </si>
  <si>
    <t>含：2025年预算项目、稳调基金和财政结转，以及系统中结转的指标。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</si>
  <si>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</si>
  <si>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</si>
  <si>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</si>
  <si>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</si>
  <si>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</si>
  <si>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</si>
  <si>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</si>
  <si>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目标1：保障全县在职教师的工资和社会统筹及住房保障，保证各级各类学校的正常教学秩序；
目标2：完善各个项目的建设，保证学校的办学条件的改善和教育教学能力的提升；兑现教师职称工资，提高教师待遇；做好校车运行购买服务，保证乡镇中小学生上下学安全；
目标3：做好各学段学生资助资金的审核和发放工作，保证贫困学生顺利就学；
目标4：严格执行三公经费控制数，保证各项工作的正常有序开展。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</si>
  <si>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</si>
  <si>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</si>
  <si>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</si>
  <si>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</si>
  <si>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</si>
  <si>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</si>
  <si>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</si>
  <si>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指标1：完成在职教师的工资和社会保障等</t>
  </si>
  <si>
    <t>1290人</t>
  </si>
  <si>
    <t xml:space="preserve"> 指标2：完成农村教师生活补助发放</t>
  </si>
  <si>
    <t>650人</t>
  </si>
  <si>
    <t xml:space="preserve"> 指标3：享受上下学校车接送服务学生</t>
  </si>
  <si>
    <t>320人</t>
  </si>
  <si>
    <t>质量指标</t>
  </si>
  <si>
    <t>资金准确率</t>
  </si>
  <si>
    <t>成本指标</t>
  </si>
  <si>
    <t>补助成本</t>
  </si>
  <si>
    <t>时效指标</t>
  </si>
  <si>
    <t>发放及时率</t>
  </si>
  <si>
    <t>效果指标</t>
  </si>
  <si>
    <t>经济效益指标</t>
  </si>
  <si>
    <t>社会效益指标</t>
  </si>
  <si>
    <t>义务教育巩固率</t>
  </si>
  <si>
    <t>生态效益指标</t>
  </si>
  <si>
    <t>可持续影响指标</t>
  </si>
  <si>
    <t>满意度指标</t>
  </si>
  <si>
    <t>教师、家长、学生满意度</t>
  </si>
  <si>
    <t>注：只填列一级项目支出绩效目标。</t>
  </si>
  <si>
    <t xml:space="preserve">1：加强各学校实践基地建设，提高学生动手能力；
2：改造学校的电线路，提高电线路的安全性和稳定性，
3：拨付贫困学生课后辅导费，减轻学生负担，
</t>
  </si>
  <si>
    <t>建设面积</t>
  </si>
  <si>
    <t>410平方米</t>
  </si>
  <si>
    <t>验收合格率</t>
  </si>
  <si>
    <t>工程建设成本</t>
  </si>
  <si>
    <t>项目完成及时率</t>
  </si>
  <si>
    <t>受益学生人数</t>
  </si>
  <si>
    <t>≥100人</t>
  </si>
  <si>
    <t>使用年限</t>
  </si>
  <si>
    <t>≥10年</t>
  </si>
  <si>
    <t>目标1：城乡义务教育经费和中职生均经费县配套资金预算145万元；
目标2：落实城乡统一、重在农村义务教育经费保障机制。</t>
  </si>
  <si>
    <t>学校数量</t>
  </si>
  <si>
    <t>26所</t>
  </si>
  <si>
    <t>经费成本</t>
  </si>
  <si>
    <t>≥1000人</t>
  </si>
  <si>
    <t>目标1：保障辞退代课养老统筹，县级资助县配套资金。
目标2：提高家庭经济困难学生成绩、降低辍学率。</t>
  </si>
  <si>
    <t>贫困学生人数</t>
  </si>
  <si>
    <t>≥500人</t>
  </si>
  <si>
    <t>补贴成本</t>
  </si>
  <si>
    <t>资金发放及时率</t>
  </si>
  <si>
    <t>辍学率</t>
  </si>
  <si>
    <r>
      <rPr>
        <sz val="15"/>
        <color rgb="FF000000"/>
        <rFont val="SimSun"/>
        <charset val="134"/>
      </rPr>
      <t>≦</t>
    </r>
    <r>
      <rPr>
        <sz val="15"/>
        <color rgb="FF000000"/>
        <rFont val="华文细黑"/>
        <charset val="134"/>
      </rPr>
      <t>1%</t>
    </r>
  </si>
  <si>
    <t>目标1：保障委培生工资、代课教师工资、残疾人保障金、退休党员经费。
目标2：提升退休教师、党员、委培生、代课教师生活水平。</t>
  </si>
  <si>
    <t>教师数量</t>
  </si>
  <si>
    <t>60人</t>
  </si>
  <si>
    <t>教师生活水平</t>
  </si>
  <si>
    <t>有效提升</t>
  </si>
  <si>
    <t>教师满意度</t>
  </si>
  <si>
    <t xml:space="preserve">目标1：完成各项赛事的组织工作，
目标2：及时总结存在的问题，锻炼后备队伍，培养和发现人才奠定良好的基础。 </t>
  </si>
  <si>
    <t>体育赛事数量</t>
  </si>
  <si>
    <r>
      <rPr>
        <sz val="15"/>
        <color rgb="FF000000"/>
        <rFont val="SimSun"/>
        <charset val="134"/>
      </rPr>
      <t>≧</t>
    </r>
    <r>
      <rPr>
        <sz val="15"/>
        <color rgb="FF000000"/>
        <rFont val="华文细黑"/>
        <charset val="134"/>
      </rPr>
      <t>6次</t>
    </r>
  </si>
  <si>
    <t>项目成本</t>
  </si>
  <si>
    <t>学生身体素质</t>
  </si>
  <si>
    <t>教师、学生满意度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</si>
</sst>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2"/>
      <color rgb="FF000000"/>
      <name val="华文细黑"/>
      <charset val="134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5"/>
      <color rgb="FF000000"/>
      <name val="SimSun"/>
      <charset val="134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sz val="9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22"/>
      <color rgb="FF000000"/>
      <name val="宋体"/>
      <charset val="134"/>
    </font>
    <font>
      <u/>
      <sz val="12"/>
      <color theme="1"/>
      <name val="宋体"/>
      <charset val="134"/>
      <scheme val="minor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5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1" fillId="6" borderId="14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8" fillId="0" borderId="0"/>
  </cellStyleXfs>
  <cellXfs count="1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9" fontId="8" fillId="0" borderId="1" xfId="0" applyNumberFormat="1" applyFont="1" applyBorder="1">
      <alignment vertical="center"/>
    </xf>
    <xf numFmtId="9" fontId="3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4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3" borderId="1" xfId="0" applyFill="1" applyBorder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3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3" fontId="14" fillId="4" borderId="1" xfId="0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3" fontId="14" fillId="3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3" fontId="21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2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center" vertical="center" wrapText="1" indent="2"/>
    </xf>
    <xf numFmtId="0" fontId="14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left" vertical="center" wrapText="1"/>
    </xf>
    <xf numFmtId="43" fontId="21" fillId="3" borderId="1" xfId="0" applyNumberFormat="1" applyFont="1" applyFill="1" applyBorder="1" applyAlignment="1">
      <alignment horizontal="left" vertical="center" wrapText="1"/>
    </xf>
    <xf numFmtId="43" fontId="21" fillId="0" borderId="1" xfId="0" applyNumberFormat="1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left" vertical="top" wrapText="1"/>
    </xf>
    <xf numFmtId="0" fontId="21" fillId="4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4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wrapText="1"/>
    </xf>
    <xf numFmtId="0" fontId="28" fillId="0" borderId="1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43" fontId="14" fillId="3" borderId="8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8" sqref="H8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22" t="s">
        <v>0</v>
      </c>
      <c r="B1" s="52"/>
      <c r="C1" s="52"/>
      <c r="D1" s="52"/>
      <c r="E1" s="52"/>
      <c r="F1" s="52"/>
      <c r="G1" s="52"/>
      <c r="H1" s="52"/>
    </row>
    <row r="2" ht="15" customHeight="1" spans="1:8">
      <c r="A2" s="115"/>
      <c r="B2" s="115"/>
      <c r="C2" s="115"/>
      <c r="D2" s="115"/>
      <c r="E2" s="115"/>
      <c r="F2" s="115"/>
      <c r="G2" s="115" t="s">
        <v>1</v>
      </c>
      <c r="H2" s="115"/>
    </row>
    <row r="3" ht="28.9" customHeight="1" spans="1:8">
      <c r="A3" s="67" t="s">
        <v>2</v>
      </c>
      <c r="B3" s="67"/>
      <c r="C3" s="67"/>
      <c r="D3" s="67"/>
      <c r="E3" s="29" t="s">
        <v>3</v>
      </c>
      <c r="F3" s="29"/>
      <c r="G3" s="29"/>
      <c r="H3" s="29"/>
    </row>
    <row r="4" ht="37.5" customHeight="1" spans="1:8">
      <c r="A4" s="67" t="s">
        <v>4</v>
      </c>
      <c r="B4" s="29" t="s">
        <v>5</v>
      </c>
      <c r="C4" s="29" t="s">
        <v>6</v>
      </c>
      <c r="D4" s="29" t="s">
        <v>7</v>
      </c>
      <c r="E4" s="67" t="s">
        <v>4</v>
      </c>
      <c r="F4" s="29" t="s">
        <v>5</v>
      </c>
      <c r="G4" s="29" t="s">
        <v>6</v>
      </c>
      <c r="H4" s="29" t="s">
        <v>7</v>
      </c>
    </row>
    <row r="5" ht="25.5" customHeight="1" spans="1:8">
      <c r="A5" s="29" t="s">
        <v>8</v>
      </c>
      <c r="B5" s="65">
        <f>SUM(C5:D5)</f>
        <v>4744.36</v>
      </c>
      <c r="C5" s="116">
        <f>SUM(C6:C8)</f>
        <v>4368.98</v>
      </c>
      <c r="D5" s="116">
        <f>SUM(D6:D8)</f>
        <v>375.38</v>
      </c>
      <c r="E5" s="86" t="s">
        <v>9</v>
      </c>
      <c r="F5" s="65">
        <f>SUM(G5:H5)</f>
        <v>4390.46</v>
      </c>
      <c r="G5" s="116">
        <f>F16-G6-G7-H5-G8-G9-H9</f>
        <v>4039.69</v>
      </c>
      <c r="H5" s="116">
        <f>D6</f>
        <v>350.77</v>
      </c>
    </row>
    <row r="6" ht="25.5" customHeight="1" spans="1:8">
      <c r="A6" s="29" t="s">
        <v>10</v>
      </c>
      <c r="B6" s="65">
        <f t="shared" ref="B6:B19" si="0">SUM(C6:D6)</f>
        <v>4590.75</v>
      </c>
      <c r="C6" s="116">
        <v>4239.98</v>
      </c>
      <c r="D6" s="116">
        <v>350.77</v>
      </c>
      <c r="E6" s="81" t="s">
        <v>11</v>
      </c>
      <c r="F6" s="65">
        <f t="shared" ref="F6:F15" si="1">SUM(G6:H6)</f>
        <v>178.97</v>
      </c>
      <c r="G6" s="116">
        <v>178.97</v>
      </c>
      <c r="H6" s="116"/>
    </row>
    <row r="7" ht="37.5" customHeight="1" spans="1:8">
      <c r="A7" s="29" t="s">
        <v>12</v>
      </c>
      <c r="B7" s="65">
        <f t="shared" si="0"/>
        <v>153.61</v>
      </c>
      <c r="C7" s="116">
        <v>129</v>
      </c>
      <c r="D7" s="116">
        <v>24.61</v>
      </c>
      <c r="E7" s="81" t="s">
        <v>13</v>
      </c>
      <c r="F7" s="65">
        <f t="shared" si="1"/>
        <v>15.24</v>
      </c>
      <c r="G7" s="116">
        <v>15.24</v>
      </c>
      <c r="H7" s="116"/>
    </row>
    <row r="8" ht="37.5" customHeight="1" spans="1:8">
      <c r="A8" s="29" t="s">
        <v>14</v>
      </c>
      <c r="B8" s="65">
        <f t="shared" si="0"/>
        <v>0</v>
      </c>
      <c r="C8" s="116"/>
      <c r="D8" s="116"/>
      <c r="E8" s="80" t="s">
        <v>15</v>
      </c>
      <c r="F8" s="65">
        <f t="shared" si="1"/>
        <v>6.08</v>
      </c>
      <c r="G8" s="116">
        <v>6.08</v>
      </c>
      <c r="H8" s="116"/>
    </row>
    <row r="9" ht="37.5" customHeight="1" spans="1:8">
      <c r="A9" s="99" t="s">
        <v>16</v>
      </c>
      <c r="B9" s="65">
        <f t="shared" si="0"/>
        <v>0</v>
      </c>
      <c r="C9" s="116"/>
      <c r="D9" s="116"/>
      <c r="E9" s="99" t="s">
        <v>17</v>
      </c>
      <c r="F9" s="65">
        <f t="shared" si="1"/>
        <v>153.61</v>
      </c>
      <c r="G9" s="116">
        <v>129</v>
      </c>
      <c r="H9" s="116">
        <v>24.61</v>
      </c>
    </row>
    <row r="10" ht="25.5" customHeight="1" spans="1:8">
      <c r="A10" s="99" t="s">
        <v>18</v>
      </c>
      <c r="B10" s="65">
        <f t="shared" si="0"/>
        <v>0</v>
      </c>
      <c r="C10" s="116">
        <f>SUM(C11:C15)</f>
        <v>0</v>
      </c>
      <c r="D10" s="116">
        <f>SUM(D11:D15)</f>
        <v>0</v>
      </c>
      <c r="E10" s="99"/>
      <c r="F10" s="65">
        <f t="shared" si="1"/>
        <v>0</v>
      </c>
      <c r="G10" s="116"/>
      <c r="H10" s="116"/>
    </row>
    <row r="11" ht="27" customHeight="1" spans="1:8">
      <c r="A11" s="29" t="s">
        <v>19</v>
      </c>
      <c r="B11" s="65">
        <f t="shared" si="0"/>
        <v>0</v>
      </c>
      <c r="C11" s="116"/>
      <c r="D11" s="116"/>
      <c r="E11" s="29"/>
      <c r="F11" s="65">
        <f t="shared" si="1"/>
        <v>0</v>
      </c>
      <c r="G11" s="116"/>
      <c r="H11" s="116"/>
    </row>
    <row r="12" ht="25.5" customHeight="1" spans="1:8">
      <c r="A12" s="29" t="s">
        <v>20</v>
      </c>
      <c r="B12" s="65">
        <f t="shared" si="0"/>
        <v>0</v>
      </c>
      <c r="C12" s="116"/>
      <c r="D12" s="116"/>
      <c r="E12" s="29"/>
      <c r="F12" s="65">
        <f t="shared" si="1"/>
        <v>0</v>
      </c>
      <c r="G12" s="116"/>
      <c r="H12" s="116"/>
    </row>
    <row r="13" ht="25.5" customHeight="1" spans="1:8">
      <c r="A13" s="29" t="s">
        <v>21</v>
      </c>
      <c r="B13" s="65">
        <f t="shared" si="0"/>
        <v>0</v>
      </c>
      <c r="C13" s="116"/>
      <c r="D13" s="116"/>
      <c r="E13" s="29"/>
      <c r="F13" s="65">
        <f t="shared" si="1"/>
        <v>0</v>
      </c>
      <c r="G13" s="116"/>
      <c r="H13" s="116"/>
    </row>
    <row r="14" ht="25.5" customHeight="1" spans="1:8">
      <c r="A14" s="29" t="s">
        <v>22</v>
      </c>
      <c r="B14" s="65">
        <f t="shared" si="0"/>
        <v>0</v>
      </c>
      <c r="C14" s="116"/>
      <c r="D14" s="116"/>
      <c r="E14" s="29"/>
      <c r="F14" s="65">
        <f t="shared" si="1"/>
        <v>0</v>
      </c>
      <c r="G14" s="116"/>
      <c r="H14" s="116"/>
    </row>
    <row r="15" ht="19.9" customHeight="1" spans="1:8">
      <c r="A15" s="29" t="s">
        <v>23</v>
      </c>
      <c r="B15" s="65">
        <f t="shared" si="0"/>
        <v>0</v>
      </c>
      <c r="C15" s="117"/>
      <c r="D15" s="117"/>
      <c r="E15" s="29"/>
      <c r="F15" s="65">
        <f t="shared" si="1"/>
        <v>0</v>
      </c>
      <c r="G15" s="117"/>
      <c r="H15" s="117"/>
    </row>
    <row r="16" ht="25.5" customHeight="1" spans="1:8">
      <c r="A16" s="118" t="s">
        <v>24</v>
      </c>
      <c r="B16" s="65">
        <f t="shared" si="0"/>
        <v>4744.36</v>
      </c>
      <c r="C16" s="65">
        <f>C5+C9+C10</f>
        <v>4368.98</v>
      </c>
      <c r="D16" s="65">
        <f>D5+D9+D10</f>
        <v>375.38</v>
      </c>
      <c r="E16" s="118" t="s">
        <v>25</v>
      </c>
      <c r="F16" s="65">
        <f>B16</f>
        <v>4744.36</v>
      </c>
      <c r="G16" s="65">
        <f>SUM(G5:G15)</f>
        <v>4368.98</v>
      </c>
      <c r="H16" s="65">
        <f>SUM(H5:H15)</f>
        <v>375.38</v>
      </c>
    </row>
    <row r="17" ht="25.5" customHeight="1" spans="1:8">
      <c r="A17" s="29" t="s">
        <v>26</v>
      </c>
      <c r="B17" s="65">
        <f t="shared" si="0"/>
        <v>0</v>
      </c>
      <c r="C17" s="116"/>
      <c r="D17" s="116"/>
      <c r="E17" s="29" t="s">
        <v>27</v>
      </c>
      <c r="F17" s="65">
        <f>SUM(G17:H17)</f>
        <v>0</v>
      </c>
      <c r="G17" s="116"/>
      <c r="H17" s="116"/>
    </row>
    <row r="18" ht="25.5" customHeight="1" spans="1:8">
      <c r="A18" s="29" t="s">
        <v>28</v>
      </c>
      <c r="B18" s="65">
        <f t="shared" si="0"/>
        <v>0</v>
      </c>
      <c r="C18" s="116"/>
      <c r="D18" s="116"/>
      <c r="E18" s="29"/>
      <c r="F18" s="65">
        <f>SUM(G18:H18)</f>
        <v>0</v>
      </c>
      <c r="G18" s="116"/>
      <c r="H18" s="116"/>
    </row>
    <row r="19" ht="33" customHeight="1" spans="1:8">
      <c r="A19" s="118" t="s">
        <v>29</v>
      </c>
      <c r="B19" s="65">
        <f t="shared" si="0"/>
        <v>4744.36</v>
      </c>
      <c r="C19" s="65">
        <f>SUM(C16:C18)</f>
        <v>4368.98</v>
      </c>
      <c r="D19" s="65">
        <f>SUM(D16:D18)</f>
        <v>375.38</v>
      </c>
      <c r="E19" s="118" t="s">
        <v>30</v>
      </c>
      <c r="F19" s="65">
        <f>SUM(F16:F18)</f>
        <v>4744.36</v>
      </c>
      <c r="G19" s="65">
        <f>SUM(G16:G18)</f>
        <v>4368.98</v>
      </c>
      <c r="H19" s="65">
        <f>SUM(H16:H18)</f>
        <v>375.38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"/>
  <sheetViews>
    <sheetView workbookViewId="0">
      <pane xSplit="2" ySplit="5" topLeftCell="C145" activePane="bottomRight" state="frozen"/>
      <selection/>
      <selection pane="topRight"/>
      <selection pane="bottomLeft"/>
      <selection pane="bottomRight" activeCell="F148" sqref="F148"/>
    </sheetView>
  </sheetViews>
  <sheetFormatPr defaultColWidth="9" defaultRowHeight="13.5"/>
  <cols>
    <col min="1" max="1" width="12.625" style="20" customWidth="1"/>
    <col min="2" max="2" width="56.375" style="21" customWidth="1"/>
    <col min="3" max="3" width="55" style="20" customWidth="1"/>
    <col min="4" max="4" width="29.875" style="20" customWidth="1"/>
    <col min="6" max="8" width="15" customWidth="1"/>
  </cols>
  <sheetData>
    <row r="1" ht="28.5" customHeight="1" spans="1:9">
      <c r="A1" s="22" t="s">
        <v>147</v>
      </c>
      <c r="B1" s="23"/>
      <c r="C1" s="22"/>
      <c r="D1" s="22"/>
      <c r="E1" s="22"/>
      <c r="F1" s="22"/>
      <c r="G1" s="22"/>
      <c r="H1" s="22"/>
      <c r="I1" s="22"/>
    </row>
    <row r="2" spans="1:9">
      <c r="A2" s="22"/>
      <c r="B2" s="23"/>
      <c r="C2" s="22"/>
      <c r="D2" s="22"/>
      <c r="E2" s="22"/>
      <c r="F2" s="22"/>
      <c r="G2" s="22"/>
      <c r="H2" s="22"/>
      <c r="I2" s="22"/>
    </row>
    <row r="3" ht="15" customHeight="1" spans="1:9">
      <c r="A3" s="2"/>
      <c r="B3" s="24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25" t="s">
        <v>148</v>
      </c>
      <c r="B4" s="26" t="s">
        <v>149</v>
      </c>
      <c r="C4" s="27"/>
      <c r="D4" s="25" t="s">
        <v>150</v>
      </c>
      <c r="E4" s="25" t="s">
        <v>47</v>
      </c>
      <c r="F4" s="27" t="s">
        <v>151</v>
      </c>
      <c r="G4" s="27"/>
      <c r="H4" s="27"/>
      <c r="I4" s="25" t="s">
        <v>137</v>
      </c>
    </row>
    <row r="5" ht="46.15" customHeight="1" spans="1:9">
      <c r="A5" s="28"/>
      <c r="B5" s="26" t="s">
        <v>152</v>
      </c>
      <c r="C5" s="27" t="s">
        <v>153</v>
      </c>
      <c r="D5" s="28"/>
      <c r="E5" s="28"/>
      <c r="F5" s="27" t="s">
        <v>36</v>
      </c>
      <c r="G5" s="27" t="s">
        <v>37</v>
      </c>
      <c r="H5" s="27" t="s">
        <v>38</v>
      </c>
      <c r="I5" s="28"/>
    </row>
    <row r="6" ht="22.5" customHeight="1" spans="1:9">
      <c r="A6" s="29" t="s">
        <v>154</v>
      </c>
      <c r="B6" s="30" t="s">
        <v>155</v>
      </c>
      <c r="C6" s="31" t="s">
        <v>156</v>
      </c>
      <c r="D6" s="29" t="s">
        <v>157</v>
      </c>
      <c r="E6" s="32">
        <f>SUM(F6:H6)</f>
        <v>3</v>
      </c>
      <c r="F6" s="33">
        <v>3</v>
      </c>
      <c r="G6" s="34"/>
      <c r="H6" s="34"/>
      <c r="I6" s="35"/>
    </row>
    <row r="7" ht="22.5" customHeight="1" spans="1:9">
      <c r="A7" s="29" t="s">
        <v>154</v>
      </c>
      <c r="B7" s="30" t="s">
        <v>155</v>
      </c>
      <c r="C7" s="31" t="s">
        <v>158</v>
      </c>
      <c r="D7" s="29" t="s">
        <v>157</v>
      </c>
      <c r="E7" s="32">
        <f>SUM(F7:H7)</f>
        <v>7</v>
      </c>
      <c r="F7" s="33">
        <v>7</v>
      </c>
      <c r="G7" s="34"/>
      <c r="H7" s="34"/>
      <c r="I7" s="35"/>
    </row>
    <row r="8" ht="22.5" customHeight="1" spans="1:9">
      <c r="A8" s="29" t="s">
        <v>154</v>
      </c>
      <c r="B8" s="30" t="s">
        <v>155</v>
      </c>
      <c r="C8" s="31" t="s">
        <v>159</v>
      </c>
      <c r="D8" s="29" t="s">
        <v>157</v>
      </c>
      <c r="E8" s="32">
        <f>SUM(F8:H8)</f>
        <v>32</v>
      </c>
      <c r="F8" s="33">
        <v>32</v>
      </c>
      <c r="G8" s="34"/>
      <c r="H8" s="34"/>
      <c r="I8" s="35"/>
    </row>
    <row r="9" ht="22.5" customHeight="1" spans="1:9">
      <c r="A9" s="29" t="s">
        <v>160</v>
      </c>
      <c r="B9" s="30" t="s">
        <v>161</v>
      </c>
      <c r="C9" s="31" t="s">
        <v>162</v>
      </c>
      <c r="D9" s="29" t="s">
        <v>157</v>
      </c>
      <c r="E9" s="32">
        <f>SUM(F9:H9)</f>
        <v>10</v>
      </c>
      <c r="F9" s="33">
        <v>10</v>
      </c>
      <c r="G9" s="34"/>
      <c r="H9" s="34"/>
      <c r="I9" s="35"/>
    </row>
    <row r="10" ht="22.5" customHeight="1" spans="1:9">
      <c r="A10" s="29" t="s">
        <v>160</v>
      </c>
      <c r="B10" s="30" t="s">
        <v>161</v>
      </c>
      <c r="C10" s="31" t="s">
        <v>163</v>
      </c>
      <c r="D10" s="29" t="s">
        <v>157</v>
      </c>
      <c r="E10" s="32">
        <f>SUM(F10:H10)</f>
        <v>10</v>
      </c>
      <c r="F10" s="33">
        <v>10</v>
      </c>
      <c r="G10" s="34"/>
      <c r="H10" s="34"/>
      <c r="I10" s="35"/>
    </row>
    <row r="11" ht="22.5" customHeight="1" spans="1:9">
      <c r="A11" s="29" t="s">
        <v>154</v>
      </c>
      <c r="B11" s="30" t="s">
        <v>164</v>
      </c>
      <c r="C11" s="31" t="s">
        <v>165</v>
      </c>
      <c r="D11" s="29" t="s">
        <v>157</v>
      </c>
      <c r="E11" s="32">
        <f t="shared" ref="E11:E34" si="0">SUM(F11:H11)</f>
        <v>70</v>
      </c>
      <c r="F11" s="33">
        <v>70</v>
      </c>
      <c r="G11" s="34"/>
      <c r="H11" s="34"/>
      <c r="I11" s="35"/>
    </row>
    <row r="12" ht="22.5" customHeight="1" spans="1:9">
      <c r="A12" s="29" t="s">
        <v>160</v>
      </c>
      <c r="B12" s="30" t="s">
        <v>161</v>
      </c>
      <c r="C12" s="31" t="s">
        <v>166</v>
      </c>
      <c r="D12" s="29" t="s">
        <v>157</v>
      </c>
      <c r="E12" s="32">
        <f t="shared" si="0"/>
        <v>20</v>
      </c>
      <c r="F12" s="33">
        <v>20</v>
      </c>
      <c r="G12" s="34"/>
      <c r="H12" s="34"/>
      <c r="I12" s="35"/>
    </row>
    <row r="13" ht="22.5" customHeight="1" spans="1:9">
      <c r="A13" s="29" t="s">
        <v>160</v>
      </c>
      <c r="B13" s="30" t="s">
        <v>161</v>
      </c>
      <c r="C13" s="31" t="s">
        <v>167</v>
      </c>
      <c r="D13" s="29" t="s">
        <v>157</v>
      </c>
      <c r="E13" s="32">
        <f t="shared" si="0"/>
        <v>17.01</v>
      </c>
      <c r="F13" s="33">
        <v>17.01</v>
      </c>
      <c r="G13" s="34"/>
      <c r="H13" s="34"/>
      <c r="I13" s="35"/>
    </row>
    <row r="14" ht="22.5" customHeight="1" spans="1:9">
      <c r="A14" s="29" t="s">
        <v>154</v>
      </c>
      <c r="B14" s="30" t="s">
        <v>164</v>
      </c>
      <c r="C14" s="31" t="s">
        <v>168</v>
      </c>
      <c r="D14" s="29" t="s">
        <v>157</v>
      </c>
      <c r="E14" s="32">
        <f t="shared" si="0"/>
        <v>80</v>
      </c>
      <c r="F14" s="33">
        <v>80</v>
      </c>
      <c r="G14" s="34"/>
      <c r="H14" s="34"/>
      <c r="I14" s="35"/>
    </row>
    <row r="15" ht="22.5" customHeight="1" spans="1:9">
      <c r="A15" s="29" t="s">
        <v>154</v>
      </c>
      <c r="B15" s="30" t="s">
        <v>155</v>
      </c>
      <c r="C15" s="31" t="s">
        <v>169</v>
      </c>
      <c r="D15" s="29" t="s">
        <v>157</v>
      </c>
      <c r="E15" s="32">
        <f t="shared" si="0"/>
        <v>164</v>
      </c>
      <c r="F15" s="33">
        <v>164</v>
      </c>
      <c r="G15" s="34"/>
      <c r="H15" s="34"/>
      <c r="I15" s="35"/>
    </row>
    <row r="16" ht="22.5" customHeight="1" spans="1:9">
      <c r="A16" s="29" t="s">
        <v>154</v>
      </c>
      <c r="B16" s="30" t="s">
        <v>155</v>
      </c>
      <c r="C16" s="31" t="s">
        <v>170</v>
      </c>
      <c r="D16" s="29" t="s">
        <v>157</v>
      </c>
      <c r="E16" s="32">
        <f t="shared" si="0"/>
        <v>36.7</v>
      </c>
      <c r="F16" s="33">
        <v>36.7</v>
      </c>
      <c r="G16" s="34"/>
      <c r="H16" s="34"/>
      <c r="I16" s="35"/>
    </row>
    <row r="17" ht="22.5" customHeight="1" spans="1:9">
      <c r="A17" s="29" t="s">
        <v>154</v>
      </c>
      <c r="B17" s="30" t="s">
        <v>155</v>
      </c>
      <c r="C17" s="31" t="s">
        <v>171</v>
      </c>
      <c r="D17" s="29" t="s">
        <v>157</v>
      </c>
      <c r="E17" s="32">
        <f t="shared" si="0"/>
        <v>61.55</v>
      </c>
      <c r="F17" s="33">
        <v>61.55</v>
      </c>
      <c r="G17" s="34"/>
      <c r="H17" s="34"/>
      <c r="I17" s="35"/>
    </row>
    <row r="18" ht="22.5" customHeight="1" spans="1:9">
      <c r="A18" s="29" t="s">
        <v>154</v>
      </c>
      <c r="B18" s="30" t="s">
        <v>172</v>
      </c>
      <c r="C18" s="31" t="s">
        <v>173</v>
      </c>
      <c r="D18" s="29" t="s">
        <v>157</v>
      </c>
      <c r="E18" s="32">
        <f t="shared" si="0"/>
        <v>4.8</v>
      </c>
      <c r="F18" s="33">
        <v>4.8</v>
      </c>
      <c r="G18" s="34"/>
      <c r="H18" s="34"/>
      <c r="I18" s="35"/>
    </row>
    <row r="19" ht="22.5" customHeight="1" spans="1:9">
      <c r="A19" s="29" t="s">
        <v>154</v>
      </c>
      <c r="B19" s="30" t="s">
        <v>172</v>
      </c>
      <c r="C19" s="31" t="s">
        <v>174</v>
      </c>
      <c r="D19" s="29" t="s">
        <v>157</v>
      </c>
      <c r="E19" s="32">
        <f t="shared" si="0"/>
        <v>95</v>
      </c>
      <c r="F19" s="33">
        <v>95</v>
      </c>
      <c r="G19" s="34"/>
      <c r="H19" s="34"/>
      <c r="I19" s="35"/>
    </row>
    <row r="20" ht="22.5" customHeight="1" spans="1:9">
      <c r="A20" s="29" t="s">
        <v>154</v>
      </c>
      <c r="B20" s="30" t="s">
        <v>172</v>
      </c>
      <c r="C20" s="31" t="s">
        <v>175</v>
      </c>
      <c r="D20" s="29" t="s">
        <v>157</v>
      </c>
      <c r="E20" s="32">
        <f t="shared" si="0"/>
        <v>187</v>
      </c>
      <c r="F20" s="33">
        <v>187</v>
      </c>
      <c r="G20" s="34"/>
      <c r="H20" s="34"/>
      <c r="I20" s="35"/>
    </row>
    <row r="21" ht="22.5" customHeight="1" spans="1:9">
      <c r="A21" s="29" t="s">
        <v>154</v>
      </c>
      <c r="B21" s="30" t="s">
        <v>172</v>
      </c>
      <c r="C21" s="31" t="s">
        <v>176</v>
      </c>
      <c r="D21" s="29" t="s">
        <v>157</v>
      </c>
      <c r="E21" s="32">
        <f t="shared" si="0"/>
        <v>1.32</v>
      </c>
      <c r="F21" s="33">
        <v>1.32</v>
      </c>
      <c r="G21" s="34"/>
      <c r="H21" s="34"/>
      <c r="I21" s="35"/>
    </row>
    <row r="22" ht="22.5" customHeight="1" spans="1:9">
      <c r="A22" s="29" t="s">
        <v>154</v>
      </c>
      <c r="B22" s="30" t="s">
        <v>172</v>
      </c>
      <c r="C22" s="31" t="s">
        <v>177</v>
      </c>
      <c r="D22" s="29" t="s">
        <v>157</v>
      </c>
      <c r="E22" s="32">
        <f t="shared" si="0"/>
        <v>1.08</v>
      </c>
      <c r="F22" s="33">
        <v>1.08</v>
      </c>
      <c r="G22" s="34"/>
      <c r="H22" s="34"/>
      <c r="I22" s="35"/>
    </row>
    <row r="23" ht="22.5" customHeight="1" spans="1:9">
      <c r="A23" s="29" t="s">
        <v>154</v>
      </c>
      <c r="B23" s="30" t="s">
        <v>155</v>
      </c>
      <c r="C23" s="31" t="s">
        <v>178</v>
      </c>
      <c r="D23" s="29" t="s">
        <v>157</v>
      </c>
      <c r="E23" s="32">
        <f t="shared" si="0"/>
        <v>147.84</v>
      </c>
      <c r="F23" s="33">
        <v>147.84</v>
      </c>
      <c r="G23" s="34"/>
      <c r="H23" s="34"/>
      <c r="I23" s="35"/>
    </row>
    <row r="24" ht="22.5" customHeight="1" spans="1:9">
      <c r="A24" s="29" t="s">
        <v>154</v>
      </c>
      <c r="B24" s="30" t="s">
        <v>155</v>
      </c>
      <c r="C24" s="31" t="s">
        <v>179</v>
      </c>
      <c r="D24" s="29" t="s">
        <v>157</v>
      </c>
      <c r="E24" s="32">
        <f t="shared" si="0"/>
        <v>45</v>
      </c>
      <c r="F24" s="33">
        <v>45</v>
      </c>
      <c r="G24" s="34"/>
      <c r="H24" s="34"/>
      <c r="I24" s="35"/>
    </row>
    <row r="25" ht="22.5" customHeight="1" spans="1:9">
      <c r="A25" s="29" t="s">
        <v>154</v>
      </c>
      <c r="B25" s="30" t="s">
        <v>180</v>
      </c>
      <c r="C25" s="31" t="s">
        <v>181</v>
      </c>
      <c r="D25" s="29" t="s">
        <v>157</v>
      </c>
      <c r="E25" s="32">
        <f t="shared" si="0"/>
        <v>50</v>
      </c>
      <c r="F25" s="33">
        <v>50</v>
      </c>
      <c r="G25" s="34"/>
      <c r="H25" s="34"/>
      <c r="I25" s="35"/>
    </row>
    <row r="26" ht="22.5" customHeight="1" spans="1:9">
      <c r="A26" s="29" t="s">
        <v>154</v>
      </c>
      <c r="B26" s="30" t="s">
        <v>180</v>
      </c>
      <c r="C26" s="31" t="s">
        <v>182</v>
      </c>
      <c r="D26" s="29" t="s">
        <v>157</v>
      </c>
      <c r="E26" s="32">
        <f t="shared" si="0"/>
        <v>15</v>
      </c>
      <c r="F26" s="33">
        <v>15</v>
      </c>
      <c r="G26" s="34"/>
      <c r="H26" s="34"/>
      <c r="I26" s="35"/>
    </row>
    <row r="27" ht="22.5" customHeight="1" spans="1:9">
      <c r="A27" s="29" t="s">
        <v>154</v>
      </c>
      <c r="B27" s="30" t="s">
        <v>155</v>
      </c>
      <c r="C27" s="31" t="s">
        <v>183</v>
      </c>
      <c r="D27" s="29" t="s">
        <v>157</v>
      </c>
      <c r="E27" s="32">
        <f t="shared" si="0"/>
        <v>20</v>
      </c>
      <c r="F27" s="33">
        <v>20</v>
      </c>
      <c r="G27" s="34"/>
      <c r="H27" s="34"/>
      <c r="I27" s="35"/>
    </row>
    <row r="28" ht="22.5" customHeight="1" spans="1:9">
      <c r="A28" s="29" t="s">
        <v>154</v>
      </c>
      <c r="B28" s="30" t="s">
        <v>155</v>
      </c>
      <c r="C28" s="31" t="s">
        <v>184</v>
      </c>
      <c r="D28" s="29" t="s">
        <v>157</v>
      </c>
      <c r="E28" s="32">
        <f t="shared" si="0"/>
        <v>60.5</v>
      </c>
      <c r="F28" s="33">
        <v>60.5</v>
      </c>
      <c r="G28" s="34"/>
      <c r="H28" s="34"/>
      <c r="I28" s="35"/>
    </row>
    <row r="29" ht="22.5" customHeight="1" spans="1:9">
      <c r="A29" s="29" t="s">
        <v>154</v>
      </c>
      <c r="B29" s="30" t="s">
        <v>155</v>
      </c>
      <c r="C29" s="31" t="s">
        <v>185</v>
      </c>
      <c r="D29" s="29" t="s">
        <v>157</v>
      </c>
      <c r="E29" s="32">
        <f t="shared" si="0"/>
        <v>60</v>
      </c>
      <c r="F29" s="33">
        <v>60</v>
      </c>
      <c r="G29" s="34"/>
      <c r="H29" s="34"/>
      <c r="I29" s="35"/>
    </row>
    <row r="30" ht="22.5" customHeight="1" spans="1:9">
      <c r="A30" s="29" t="s">
        <v>154</v>
      </c>
      <c r="B30" s="30" t="s">
        <v>155</v>
      </c>
      <c r="C30" s="31" t="s">
        <v>186</v>
      </c>
      <c r="D30" s="29" t="s">
        <v>157</v>
      </c>
      <c r="E30" s="32">
        <f t="shared" si="0"/>
        <v>61.4</v>
      </c>
      <c r="F30" s="33">
        <v>61.4</v>
      </c>
      <c r="G30" s="34"/>
      <c r="H30" s="34"/>
      <c r="I30" s="35"/>
    </row>
    <row r="31" ht="22.5" customHeight="1" spans="1:9">
      <c r="A31" s="29" t="s">
        <v>154</v>
      </c>
      <c r="B31" s="30" t="s">
        <v>155</v>
      </c>
      <c r="C31" s="31" t="s">
        <v>187</v>
      </c>
      <c r="D31" s="29" t="s">
        <v>157</v>
      </c>
      <c r="E31" s="32">
        <f t="shared" si="0"/>
        <v>15</v>
      </c>
      <c r="F31" s="33">
        <v>15</v>
      </c>
      <c r="G31" s="34"/>
      <c r="H31" s="34"/>
      <c r="I31" s="35"/>
    </row>
    <row r="32" ht="22.5" customHeight="1" spans="1:9">
      <c r="A32" s="29" t="s">
        <v>154</v>
      </c>
      <c r="B32" s="30" t="s">
        <v>155</v>
      </c>
      <c r="C32" s="31" t="s">
        <v>188</v>
      </c>
      <c r="D32" s="29" t="s">
        <v>157</v>
      </c>
      <c r="E32" s="32">
        <f t="shared" si="0"/>
        <v>9.5</v>
      </c>
      <c r="F32" s="33">
        <v>9.5</v>
      </c>
      <c r="G32" s="34"/>
      <c r="H32" s="34"/>
      <c r="I32" s="35"/>
    </row>
    <row r="33" ht="22.5" customHeight="1" spans="1:9">
      <c r="A33" s="29" t="s">
        <v>154</v>
      </c>
      <c r="B33" s="30" t="s">
        <v>155</v>
      </c>
      <c r="C33" s="31" t="s">
        <v>189</v>
      </c>
      <c r="D33" s="29" t="s">
        <v>157</v>
      </c>
      <c r="E33" s="32">
        <f t="shared" si="0"/>
        <v>307.5</v>
      </c>
      <c r="F33" s="33">
        <v>307.5</v>
      </c>
      <c r="G33" s="34"/>
      <c r="H33" s="34"/>
      <c r="I33" s="35"/>
    </row>
    <row r="34" ht="22.5" customHeight="1" spans="1:10">
      <c r="A34" s="29" t="s">
        <v>154</v>
      </c>
      <c r="B34" s="30" t="s">
        <v>155</v>
      </c>
      <c r="C34" s="31" t="s">
        <v>190</v>
      </c>
      <c r="D34" s="29" t="s">
        <v>157</v>
      </c>
      <c r="E34" s="32">
        <f t="shared" si="0"/>
        <v>24</v>
      </c>
      <c r="F34" s="33">
        <v>24</v>
      </c>
      <c r="G34" s="34"/>
      <c r="H34" s="34"/>
      <c r="I34" s="35"/>
      <c r="J34" s="36"/>
    </row>
    <row r="35" ht="22.5" customHeight="1" spans="1:9">
      <c r="A35" s="29" t="s">
        <v>154</v>
      </c>
      <c r="B35" s="30" t="s">
        <v>155</v>
      </c>
      <c r="C35" s="31" t="s">
        <v>191</v>
      </c>
      <c r="D35" s="29" t="s">
        <v>157</v>
      </c>
      <c r="E35" s="32">
        <f t="shared" ref="E35:E66" si="1">SUM(F35:H35)</f>
        <v>60</v>
      </c>
      <c r="F35" s="33">
        <v>60</v>
      </c>
      <c r="G35" s="34"/>
      <c r="H35" s="34"/>
      <c r="I35" s="35"/>
    </row>
    <row r="36" ht="22.5" customHeight="1" spans="1:9">
      <c r="A36" s="29" t="s">
        <v>154</v>
      </c>
      <c r="B36" s="30" t="s">
        <v>155</v>
      </c>
      <c r="C36" s="31" t="s">
        <v>192</v>
      </c>
      <c r="D36" s="29" t="s">
        <v>157</v>
      </c>
      <c r="E36" s="32">
        <f t="shared" si="1"/>
        <v>48.58</v>
      </c>
      <c r="F36" s="33">
        <v>48.58</v>
      </c>
      <c r="G36" s="34"/>
      <c r="H36" s="34"/>
      <c r="I36" s="37"/>
    </row>
    <row r="37" ht="22.5" customHeight="1" spans="1:9">
      <c r="A37" s="29" t="s">
        <v>154</v>
      </c>
      <c r="B37" s="30" t="s">
        <v>180</v>
      </c>
      <c r="C37" s="31" t="s">
        <v>193</v>
      </c>
      <c r="D37" s="29" t="s">
        <v>157</v>
      </c>
      <c r="E37" s="32">
        <f t="shared" si="1"/>
        <v>80</v>
      </c>
      <c r="F37" s="33">
        <v>80</v>
      </c>
      <c r="G37" s="34"/>
      <c r="H37" s="34"/>
      <c r="I37" s="37"/>
    </row>
    <row r="38" ht="22.5" customHeight="1" spans="1:9">
      <c r="A38" s="29" t="s">
        <v>154</v>
      </c>
      <c r="B38" s="30" t="s">
        <v>155</v>
      </c>
      <c r="C38" s="31" t="s">
        <v>194</v>
      </c>
      <c r="D38" s="29" t="s">
        <v>157</v>
      </c>
      <c r="E38" s="32">
        <f t="shared" si="1"/>
        <v>195</v>
      </c>
      <c r="F38" s="33">
        <v>195</v>
      </c>
      <c r="G38" s="34"/>
      <c r="H38" s="34"/>
      <c r="I38" s="37"/>
    </row>
    <row r="39" ht="22.5" customHeight="1" spans="1:9">
      <c r="A39" s="29" t="s">
        <v>154</v>
      </c>
      <c r="B39" s="30" t="s">
        <v>155</v>
      </c>
      <c r="C39" s="31" t="s">
        <v>195</v>
      </c>
      <c r="D39" s="29" t="s">
        <v>157</v>
      </c>
      <c r="E39" s="32">
        <f t="shared" si="1"/>
        <v>9.15</v>
      </c>
      <c r="F39" s="33">
        <v>9.15</v>
      </c>
      <c r="G39" s="34"/>
      <c r="H39" s="34"/>
      <c r="I39" s="37"/>
    </row>
    <row r="40" ht="22.5" customHeight="1" spans="1:9">
      <c r="A40" s="29" t="s">
        <v>154</v>
      </c>
      <c r="B40" s="30" t="s">
        <v>196</v>
      </c>
      <c r="C40" s="31" t="s">
        <v>197</v>
      </c>
      <c r="D40" s="29" t="s">
        <v>157</v>
      </c>
      <c r="E40" s="32">
        <f t="shared" si="1"/>
        <v>6</v>
      </c>
      <c r="F40" s="33">
        <v>6</v>
      </c>
      <c r="G40" s="34"/>
      <c r="H40" s="34"/>
      <c r="I40" s="37"/>
    </row>
    <row r="41" ht="22.5" customHeight="1" spans="1:9">
      <c r="A41" s="29" t="s">
        <v>154</v>
      </c>
      <c r="B41" s="30" t="s">
        <v>196</v>
      </c>
      <c r="C41" s="31" t="s">
        <v>198</v>
      </c>
      <c r="D41" s="29" t="s">
        <v>157</v>
      </c>
      <c r="E41" s="32">
        <f t="shared" si="1"/>
        <v>1.13</v>
      </c>
      <c r="F41" s="33">
        <v>1.13</v>
      </c>
      <c r="G41" s="34"/>
      <c r="H41" s="34"/>
      <c r="I41" s="37"/>
    </row>
    <row r="42" ht="22.5" customHeight="1" spans="1:9">
      <c r="A42" s="29" t="s">
        <v>154</v>
      </c>
      <c r="B42" s="30" t="s">
        <v>196</v>
      </c>
      <c r="C42" s="31" t="s">
        <v>199</v>
      </c>
      <c r="D42" s="29" t="s">
        <v>157</v>
      </c>
      <c r="E42" s="32">
        <f t="shared" si="1"/>
        <v>2</v>
      </c>
      <c r="F42" s="33">
        <v>2</v>
      </c>
      <c r="G42" s="34"/>
      <c r="H42" s="34"/>
      <c r="I42" s="37"/>
    </row>
    <row r="43" ht="22.5" customHeight="1" spans="1:9">
      <c r="A43" s="29" t="s">
        <v>154</v>
      </c>
      <c r="B43" s="30" t="s">
        <v>196</v>
      </c>
      <c r="C43" s="31" t="s">
        <v>200</v>
      </c>
      <c r="D43" s="29" t="s">
        <v>157</v>
      </c>
      <c r="E43" s="32">
        <f t="shared" si="1"/>
        <v>3.45</v>
      </c>
      <c r="F43" s="33">
        <v>3.45</v>
      </c>
      <c r="G43" s="34"/>
      <c r="H43" s="34"/>
      <c r="I43" s="37"/>
    </row>
    <row r="44" ht="22.5" customHeight="1" spans="1:9">
      <c r="A44" s="29" t="s">
        <v>154</v>
      </c>
      <c r="B44" s="30" t="s">
        <v>196</v>
      </c>
      <c r="C44" s="31" t="s">
        <v>201</v>
      </c>
      <c r="D44" s="29" t="s">
        <v>157</v>
      </c>
      <c r="E44" s="32">
        <f t="shared" si="1"/>
        <v>0.15</v>
      </c>
      <c r="F44" s="33">
        <v>0.15</v>
      </c>
      <c r="G44" s="34"/>
      <c r="H44" s="34"/>
      <c r="I44" s="37"/>
    </row>
    <row r="45" ht="22.5" customHeight="1" spans="1:9">
      <c r="A45" s="29" t="s">
        <v>154</v>
      </c>
      <c r="B45" s="30" t="s">
        <v>196</v>
      </c>
      <c r="C45" s="31" t="s">
        <v>202</v>
      </c>
      <c r="D45" s="29" t="s">
        <v>157</v>
      </c>
      <c r="E45" s="32">
        <f t="shared" si="1"/>
        <v>0.64</v>
      </c>
      <c r="F45" s="33">
        <v>0.64</v>
      </c>
      <c r="G45" s="34"/>
      <c r="H45" s="34"/>
      <c r="I45" s="37"/>
    </row>
    <row r="46" ht="22.5" customHeight="1" spans="1:9">
      <c r="A46" s="29" t="s">
        <v>154</v>
      </c>
      <c r="B46" s="30" t="s">
        <v>196</v>
      </c>
      <c r="C46" s="31" t="s">
        <v>203</v>
      </c>
      <c r="D46" s="29" t="s">
        <v>157</v>
      </c>
      <c r="E46" s="32">
        <f t="shared" si="1"/>
        <v>3.52</v>
      </c>
      <c r="F46" s="33">
        <v>3.52</v>
      </c>
      <c r="G46" s="34"/>
      <c r="H46" s="34"/>
      <c r="I46" s="37"/>
    </row>
    <row r="47" ht="22.5" customHeight="1" spans="1:9">
      <c r="A47" s="29" t="s">
        <v>154</v>
      </c>
      <c r="B47" s="30" t="s">
        <v>196</v>
      </c>
      <c r="C47" s="31" t="s">
        <v>204</v>
      </c>
      <c r="D47" s="29" t="s">
        <v>157</v>
      </c>
      <c r="E47" s="32">
        <f t="shared" si="1"/>
        <v>12</v>
      </c>
      <c r="F47" s="33">
        <v>12</v>
      </c>
      <c r="G47" s="34"/>
      <c r="H47" s="34"/>
      <c r="I47" s="37"/>
    </row>
    <row r="48" ht="22.5" customHeight="1" spans="1:9">
      <c r="A48" s="29" t="s">
        <v>154</v>
      </c>
      <c r="B48" s="30" t="s">
        <v>196</v>
      </c>
      <c r="C48" s="31" t="s">
        <v>205</v>
      </c>
      <c r="D48" s="29" t="s">
        <v>157</v>
      </c>
      <c r="E48" s="32">
        <f t="shared" si="1"/>
        <v>1</v>
      </c>
      <c r="F48" s="33">
        <v>1</v>
      </c>
      <c r="G48" s="34"/>
      <c r="H48" s="34"/>
      <c r="I48" s="37"/>
    </row>
    <row r="49" ht="22.5" customHeight="1" spans="1:9">
      <c r="A49" s="29" t="s">
        <v>154</v>
      </c>
      <c r="B49" s="30" t="s">
        <v>155</v>
      </c>
      <c r="C49" s="31" t="s">
        <v>206</v>
      </c>
      <c r="D49" s="29" t="s">
        <v>157</v>
      </c>
      <c r="E49" s="32">
        <f t="shared" si="1"/>
        <v>2.5</v>
      </c>
      <c r="F49" s="33">
        <v>2.5</v>
      </c>
      <c r="G49" s="34"/>
      <c r="H49" s="34"/>
      <c r="I49" s="37"/>
    </row>
    <row r="50" ht="22.5" customHeight="1" spans="1:9">
      <c r="A50" s="29" t="s">
        <v>154</v>
      </c>
      <c r="B50" s="30" t="s">
        <v>164</v>
      </c>
      <c r="C50" s="31" t="s">
        <v>207</v>
      </c>
      <c r="D50" s="29" t="s">
        <v>157</v>
      </c>
      <c r="E50" s="32">
        <f t="shared" si="1"/>
        <v>45</v>
      </c>
      <c r="F50" s="33">
        <v>45</v>
      </c>
      <c r="G50" s="34"/>
      <c r="H50" s="34"/>
      <c r="I50" s="37"/>
    </row>
    <row r="51" ht="22.5" customHeight="1" spans="1:9">
      <c r="A51" s="29" t="s">
        <v>154</v>
      </c>
      <c r="B51" s="30" t="s">
        <v>164</v>
      </c>
      <c r="C51" s="31" t="s">
        <v>208</v>
      </c>
      <c r="D51" s="29" t="s">
        <v>157</v>
      </c>
      <c r="E51" s="32">
        <f t="shared" si="1"/>
        <v>30</v>
      </c>
      <c r="F51" s="33">
        <v>30</v>
      </c>
      <c r="G51" s="34"/>
      <c r="H51" s="34"/>
      <c r="I51" s="37"/>
    </row>
    <row r="52" ht="22.5" customHeight="1" spans="1:9">
      <c r="A52" s="29" t="s">
        <v>154</v>
      </c>
      <c r="B52" s="30" t="s">
        <v>164</v>
      </c>
      <c r="C52" s="31" t="s">
        <v>209</v>
      </c>
      <c r="D52" s="29" t="s">
        <v>157</v>
      </c>
      <c r="E52" s="32">
        <f t="shared" si="1"/>
        <v>6</v>
      </c>
      <c r="F52" s="33">
        <v>6</v>
      </c>
      <c r="G52" s="34"/>
      <c r="H52" s="34"/>
      <c r="I52" s="37"/>
    </row>
    <row r="53" ht="22.5" customHeight="1" spans="1:9">
      <c r="A53" s="29" t="s">
        <v>154</v>
      </c>
      <c r="B53" s="30" t="s">
        <v>164</v>
      </c>
      <c r="C53" s="31" t="s">
        <v>210</v>
      </c>
      <c r="D53" s="29" t="s">
        <v>157</v>
      </c>
      <c r="E53" s="32">
        <f t="shared" si="1"/>
        <v>4</v>
      </c>
      <c r="F53" s="33">
        <v>4</v>
      </c>
      <c r="G53" s="34"/>
      <c r="H53" s="34"/>
      <c r="I53" s="37"/>
    </row>
    <row r="54" ht="22.5" customHeight="1" spans="1:9">
      <c r="A54" s="29" t="s">
        <v>154</v>
      </c>
      <c r="B54" s="30" t="s">
        <v>155</v>
      </c>
      <c r="C54" s="30" t="s">
        <v>211</v>
      </c>
      <c r="D54" s="29" t="s">
        <v>157</v>
      </c>
      <c r="E54" s="32">
        <f t="shared" si="1"/>
        <v>32</v>
      </c>
      <c r="F54" s="33">
        <v>32</v>
      </c>
      <c r="G54" s="34"/>
      <c r="H54" s="34"/>
      <c r="I54" s="37"/>
    </row>
    <row r="55" ht="22.5" customHeight="1" spans="1:9">
      <c r="A55" s="29" t="s">
        <v>154</v>
      </c>
      <c r="B55" s="30" t="s">
        <v>155</v>
      </c>
      <c r="C55" s="30" t="s">
        <v>212</v>
      </c>
      <c r="D55" s="29" t="s">
        <v>157</v>
      </c>
      <c r="E55" s="32">
        <f t="shared" si="1"/>
        <v>403.5</v>
      </c>
      <c r="F55" s="33">
        <v>403.5</v>
      </c>
      <c r="G55" s="34"/>
      <c r="H55" s="34"/>
      <c r="I55" s="37"/>
    </row>
    <row r="56" ht="22.5" customHeight="1" spans="1:9">
      <c r="A56" s="29" t="s">
        <v>154</v>
      </c>
      <c r="B56" s="30" t="s">
        <v>155</v>
      </c>
      <c r="C56" s="30" t="s">
        <v>213</v>
      </c>
      <c r="D56" s="29" t="s">
        <v>157</v>
      </c>
      <c r="E56" s="32">
        <f t="shared" si="1"/>
        <v>30</v>
      </c>
      <c r="F56" s="33">
        <v>30</v>
      </c>
      <c r="G56" s="34"/>
      <c r="H56" s="34"/>
      <c r="I56" s="37"/>
    </row>
    <row r="57" ht="22.5" customHeight="1" spans="1:9">
      <c r="A57" s="29" t="s">
        <v>154</v>
      </c>
      <c r="B57" s="30" t="s">
        <v>155</v>
      </c>
      <c r="C57" s="30" t="s">
        <v>214</v>
      </c>
      <c r="D57" s="29" t="s">
        <v>157</v>
      </c>
      <c r="E57" s="32">
        <f t="shared" si="1"/>
        <v>155</v>
      </c>
      <c r="F57" s="33">
        <v>155</v>
      </c>
      <c r="G57" s="34"/>
      <c r="H57" s="34"/>
      <c r="I57" s="37"/>
    </row>
    <row r="58" ht="22.5" customHeight="1" spans="1:9">
      <c r="A58" s="29" t="s">
        <v>154</v>
      </c>
      <c r="B58" s="30" t="s">
        <v>161</v>
      </c>
      <c r="C58" s="31" t="s">
        <v>215</v>
      </c>
      <c r="D58" s="29" t="s">
        <v>157</v>
      </c>
      <c r="E58" s="32">
        <f t="shared" si="1"/>
        <v>9.35</v>
      </c>
      <c r="F58" s="33">
        <v>9.35</v>
      </c>
      <c r="G58" s="34"/>
      <c r="H58" s="34"/>
      <c r="I58" s="37"/>
    </row>
    <row r="59" ht="22.5" customHeight="1" spans="1:9">
      <c r="A59" s="29" t="s">
        <v>154</v>
      </c>
      <c r="B59" s="30" t="s">
        <v>155</v>
      </c>
      <c r="C59" s="31" t="s">
        <v>216</v>
      </c>
      <c r="D59" s="29" t="s">
        <v>157</v>
      </c>
      <c r="E59" s="32">
        <f t="shared" si="1"/>
        <v>23.25</v>
      </c>
      <c r="F59" s="33">
        <v>23.25</v>
      </c>
      <c r="G59" s="34"/>
      <c r="H59" s="34"/>
      <c r="I59" s="37"/>
    </row>
    <row r="60" ht="22.5" customHeight="1" spans="1:9">
      <c r="A60" s="29" t="s">
        <v>154</v>
      </c>
      <c r="B60" s="30" t="s">
        <v>217</v>
      </c>
      <c r="C60" s="31" t="s">
        <v>217</v>
      </c>
      <c r="D60" s="29" t="s">
        <v>157</v>
      </c>
      <c r="E60" s="32">
        <f t="shared" si="1"/>
        <v>54</v>
      </c>
      <c r="F60" s="33">
        <v>54</v>
      </c>
      <c r="G60" s="34"/>
      <c r="H60" s="34"/>
      <c r="I60" s="37"/>
    </row>
    <row r="61" ht="22.5" customHeight="1" spans="1:9">
      <c r="A61" s="29" t="s">
        <v>154</v>
      </c>
      <c r="B61" s="30" t="s">
        <v>218</v>
      </c>
      <c r="C61" s="31" t="s">
        <v>218</v>
      </c>
      <c r="D61" s="29" t="s">
        <v>157</v>
      </c>
      <c r="E61" s="32">
        <f t="shared" si="1"/>
        <v>20</v>
      </c>
      <c r="F61" s="33"/>
      <c r="G61" s="33">
        <v>20</v>
      </c>
      <c r="H61" s="34"/>
      <c r="I61" s="37"/>
    </row>
    <row r="62" ht="22.5" customHeight="1" spans="1:9">
      <c r="A62" s="29" t="s">
        <v>154</v>
      </c>
      <c r="B62" s="30" t="s">
        <v>219</v>
      </c>
      <c r="C62" s="31" t="s">
        <v>219</v>
      </c>
      <c r="D62" s="29" t="s">
        <v>157</v>
      </c>
      <c r="E62" s="32">
        <f t="shared" si="1"/>
        <v>0.45</v>
      </c>
      <c r="F62" s="33">
        <v>0.45</v>
      </c>
      <c r="G62" s="33"/>
      <c r="H62" s="34"/>
      <c r="I62" s="37"/>
    </row>
    <row r="63" ht="22.5" customHeight="1" spans="1:9">
      <c r="A63" s="29" t="s">
        <v>154</v>
      </c>
      <c r="B63" s="30" t="s">
        <v>219</v>
      </c>
      <c r="C63" s="31" t="s">
        <v>219</v>
      </c>
      <c r="D63" s="29" t="s">
        <v>157</v>
      </c>
      <c r="E63" s="32">
        <f t="shared" si="1"/>
        <v>14.13</v>
      </c>
      <c r="F63" s="33">
        <v>14.13</v>
      </c>
      <c r="G63" s="33"/>
      <c r="H63" s="34"/>
      <c r="I63" s="37"/>
    </row>
    <row r="64" ht="22.5" customHeight="1" spans="1:9">
      <c r="A64" s="29" t="s">
        <v>154</v>
      </c>
      <c r="B64" s="30" t="s">
        <v>219</v>
      </c>
      <c r="C64" s="31" t="s">
        <v>219</v>
      </c>
      <c r="D64" s="29" t="s">
        <v>157</v>
      </c>
      <c r="E64" s="32">
        <f t="shared" si="1"/>
        <v>2.99</v>
      </c>
      <c r="F64" s="33">
        <v>2.99</v>
      </c>
      <c r="G64" s="33"/>
      <c r="H64" s="34"/>
      <c r="I64" s="37"/>
    </row>
    <row r="65" ht="22.5" customHeight="1" spans="1:9">
      <c r="A65" s="29" t="s">
        <v>154</v>
      </c>
      <c r="B65" s="30" t="s">
        <v>219</v>
      </c>
      <c r="C65" s="31" t="s">
        <v>219</v>
      </c>
      <c r="D65" s="29" t="s">
        <v>157</v>
      </c>
      <c r="E65" s="32">
        <f t="shared" si="1"/>
        <v>0.26</v>
      </c>
      <c r="F65" s="33">
        <v>0.26</v>
      </c>
      <c r="G65" s="33"/>
      <c r="H65" s="34"/>
      <c r="I65" s="37"/>
    </row>
    <row r="66" ht="22.5" customHeight="1" spans="1:9">
      <c r="A66" s="29" t="s">
        <v>154</v>
      </c>
      <c r="B66" s="30" t="s">
        <v>219</v>
      </c>
      <c r="C66" s="31" t="s">
        <v>219</v>
      </c>
      <c r="D66" s="29" t="s">
        <v>157</v>
      </c>
      <c r="E66" s="32">
        <f t="shared" si="1"/>
        <v>7.06</v>
      </c>
      <c r="F66" s="33">
        <v>7.06</v>
      </c>
      <c r="G66" s="33"/>
      <c r="H66" s="34"/>
      <c r="I66" s="37"/>
    </row>
    <row r="67" ht="22.5" customHeight="1" spans="1:9">
      <c r="A67" s="29" t="s">
        <v>154</v>
      </c>
      <c r="B67" s="30" t="s">
        <v>219</v>
      </c>
      <c r="C67" s="31" t="s">
        <v>219</v>
      </c>
      <c r="D67" s="29" t="s">
        <v>157</v>
      </c>
      <c r="E67" s="32">
        <f>SUM(F67:H67)</f>
        <v>1.5</v>
      </c>
      <c r="F67" s="33">
        <v>1.5</v>
      </c>
      <c r="G67" s="33"/>
      <c r="H67" s="34"/>
      <c r="I67" s="37"/>
    </row>
    <row r="68" ht="22.5" customHeight="1" spans="1:9">
      <c r="A68" s="29" t="s">
        <v>154</v>
      </c>
      <c r="B68" s="30" t="s">
        <v>220</v>
      </c>
      <c r="C68" s="31" t="s">
        <v>220</v>
      </c>
      <c r="D68" s="29" t="s">
        <v>157</v>
      </c>
      <c r="E68" s="32">
        <f>SUM(F68:H68)</f>
        <v>3</v>
      </c>
      <c r="F68" s="33">
        <v>3</v>
      </c>
      <c r="G68" s="33"/>
      <c r="H68" s="34"/>
      <c r="I68" s="37"/>
    </row>
    <row r="69" ht="22.5" customHeight="1" spans="1:9">
      <c r="A69" s="29" t="s">
        <v>154</v>
      </c>
      <c r="B69" s="30" t="s">
        <v>220</v>
      </c>
      <c r="C69" s="31" t="s">
        <v>220</v>
      </c>
      <c r="D69" s="29" t="s">
        <v>157</v>
      </c>
      <c r="E69" s="32">
        <f>SUM(F69:H69)</f>
        <v>18</v>
      </c>
      <c r="F69" s="33">
        <v>18</v>
      </c>
      <c r="G69" s="33"/>
      <c r="H69" s="34"/>
      <c r="I69" s="37"/>
    </row>
    <row r="70" ht="22.5" customHeight="1" spans="1:9">
      <c r="A70" s="29" t="s">
        <v>154</v>
      </c>
      <c r="B70" s="30" t="s">
        <v>221</v>
      </c>
      <c r="C70" s="31" t="s">
        <v>221</v>
      </c>
      <c r="D70" s="29" t="s">
        <v>157</v>
      </c>
      <c r="E70" s="32">
        <f>SUM(F70:H70)</f>
        <v>35</v>
      </c>
      <c r="F70" s="33">
        <v>35</v>
      </c>
      <c r="G70" s="33"/>
      <c r="H70" s="34"/>
      <c r="I70" s="37"/>
    </row>
    <row r="71" ht="22.5" customHeight="1" spans="1:9">
      <c r="A71" s="29" t="s">
        <v>154</v>
      </c>
      <c r="B71" s="30" t="s">
        <v>222</v>
      </c>
      <c r="C71" s="31" t="s">
        <v>222</v>
      </c>
      <c r="D71" s="29" t="s">
        <v>157</v>
      </c>
      <c r="E71" s="32">
        <f>SUM(F71:H71)</f>
        <v>9</v>
      </c>
      <c r="F71" s="33">
        <v>9</v>
      </c>
      <c r="G71" s="33"/>
      <c r="H71" s="34"/>
      <c r="I71" s="37"/>
    </row>
    <row r="72" ht="22.5" customHeight="1" spans="1:9">
      <c r="A72" s="29" t="s">
        <v>154</v>
      </c>
      <c r="B72" s="30" t="s">
        <v>222</v>
      </c>
      <c r="C72" s="31" t="s">
        <v>222</v>
      </c>
      <c r="D72" s="29" t="s">
        <v>157</v>
      </c>
      <c r="E72" s="32">
        <f>SUM(F72:H72)</f>
        <v>238</v>
      </c>
      <c r="F72" s="33">
        <v>238</v>
      </c>
      <c r="G72" s="33"/>
      <c r="H72" s="34"/>
      <c r="I72" s="37"/>
    </row>
    <row r="73" ht="22.5" customHeight="1" spans="1:9">
      <c r="A73" s="29" t="s">
        <v>154</v>
      </c>
      <c r="B73" s="30" t="s">
        <v>222</v>
      </c>
      <c r="C73" s="31" t="s">
        <v>222</v>
      </c>
      <c r="D73" s="29" t="s">
        <v>157</v>
      </c>
      <c r="E73" s="32">
        <f>SUM(F73:H73)</f>
        <v>6</v>
      </c>
      <c r="F73" s="33">
        <v>6</v>
      </c>
      <c r="G73" s="33"/>
      <c r="H73" s="34"/>
      <c r="I73" s="37"/>
    </row>
    <row r="74" ht="22.5" customHeight="1" spans="1:9">
      <c r="A74" s="29" t="s">
        <v>154</v>
      </c>
      <c r="B74" s="30" t="s">
        <v>222</v>
      </c>
      <c r="C74" s="31" t="s">
        <v>222</v>
      </c>
      <c r="D74" s="29" t="s">
        <v>157</v>
      </c>
      <c r="E74" s="32">
        <f t="shared" ref="E74:E97" si="2">SUM(F74:H74)</f>
        <v>73</v>
      </c>
      <c r="F74" s="33">
        <v>73</v>
      </c>
      <c r="G74" s="33"/>
      <c r="H74" s="34"/>
      <c r="I74" s="37"/>
    </row>
    <row r="75" ht="22.5" customHeight="1" spans="1:9">
      <c r="A75" s="29" t="s">
        <v>154</v>
      </c>
      <c r="B75" s="30" t="s">
        <v>222</v>
      </c>
      <c r="C75" s="31" t="s">
        <v>222</v>
      </c>
      <c r="D75" s="29" t="s">
        <v>157</v>
      </c>
      <c r="E75" s="32">
        <f t="shared" si="2"/>
        <v>57</v>
      </c>
      <c r="F75" s="33">
        <v>57</v>
      </c>
      <c r="G75" s="33"/>
      <c r="H75" s="34"/>
      <c r="I75" s="37"/>
    </row>
    <row r="76" ht="22.5" customHeight="1" spans="1:9">
      <c r="A76" s="29" t="s">
        <v>154</v>
      </c>
      <c r="B76" s="30" t="s">
        <v>222</v>
      </c>
      <c r="C76" s="31" t="s">
        <v>222</v>
      </c>
      <c r="D76" s="29" t="s">
        <v>157</v>
      </c>
      <c r="E76" s="32">
        <f t="shared" si="2"/>
        <v>5</v>
      </c>
      <c r="F76" s="33">
        <v>5</v>
      </c>
      <c r="G76" s="33"/>
      <c r="H76" s="34"/>
      <c r="I76" s="37"/>
    </row>
    <row r="77" ht="22.5" customHeight="1" spans="1:9">
      <c r="A77" s="29" t="s">
        <v>154</v>
      </c>
      <c r="B77" s="30" t="s">
        <v>222</v>
      </c>
      <c r="C77" s="31" t="s">
        <v>222</v>
      </c>
      <c r="D77" s="29" t="s">
        <v>157</v>
      </c>
      <c r="E77" s="32">
        <f t="shared" si="2"/>
        <v>2</v>
      </c>
      <c r="F77" s="33">
        <v>2</v>
      </c>
      <c r="G77" s="33"/>
      <c r="H77" s="34"/>
      <c r="I77" s="37"/>
    </row>
    <row r="78" ht="22.5" customHeight="1" spans="1:9">
      <c r="A78" s="29" t="s">
        <v>154</v>
      </c>
      <c r="B78" s="30" t="s">
        <v>222</v>
      </c>
      <c r="C78" s="31" t="s">
        <v>222</v>
      </c>
      <c r="D78" s="29" t="s">
        <v>157</v>
      </c>
      <c r="E78" s="32">
        <f t="shared" si="2"/>
        <v>127</v>
      </c>
      <c r="F78" s="33">
        <v>127</v>
      </c>
      <c r="G78" s="33"/>
      <c r="H78" s="34"/>
      <c r="I78" s="37"/>
    </row>
    <row r="79" ht="22.5" customHeight="1" spans="1:9">
      <c r="A79" s="29" t="s">
        <v>154</v>
      </c>
      <c r="B79" s="30" t="s">
        <v>222</v>
      </c>
      <c r="C79" s="31" t="s">
        <v>222</v>
      </c>
      <c r="D79" s="29" t="s">
        <v>157</v>
      </c>
      <c r="E79" s="32">
        <f t="shared" si="2"/>
        <v>5</v>
      </c>
      <c r="F79" s="33">
        <v>5</v>
      </c>
      <c r="G79" s="33"/>
      <c r="H79" s="34"/>
      <c r="I79" s="37"/>
    </row>
    <row r="80" ht="22.5" customHeight="1" spans="1:9">
      <c r="A80" s="29" t="s">
        <v>154</v>
      </c>
      <c r="B80" s="30" t="s">
        <v>223</v>
      </c>
      <c r="C80" s="31" t="s">
        <v>223</v>
      </c>
      <c r="D80" s="29" t="s">
        <v>157</v>
      </c>
      <c r="E80" s="32">
        <f t="shared" si="2"/>
        <v>5</v>
      </c>
      <c r="F80" s="33">
        <v>5</v>
      </c>
      <c r="G80" s="33"/>
      <c r="H80" s="34"/>
      <c r="I80" s="37"/>
    </row>
    <row r="81" ht="22.5" customHeight="1" spans="1:9">
      <c r="A81" s="29" t="s">
        <v>154</v>
      </c>
      <c r="B81" s="30" t="s">
        <v>224</v>
      </c>
      <c r="C81" s="31" t="s">
        <v>224</v>
      </c>
      <c r="D81" s="29" t="s">
        <v>157</v>
      </c>
      <c r="E81" s="32">
        <f t="shared" si="2"/>
        <v>180</v>
      </c>
      <c r="F81" s="33">
        <v>180</v>
      </c>
      <c r="G81" s="33"/>
      <c r="H81" s="34"/>
      <c r="I81" s="37"/>
    </row>
    <row r="82" ht="33" customHeight="1" spans="1:9">
      <c r="A82" s="29" t="s">
        <v>154</v>
      </c>
      <c r="B82" s="30" t="s">
        <v>225</v>
      </c>
      <c r="C82" s="31" t="s">
        <v>226</v>
      </c>
      <c r="D82" s="29" t="s">
        <v>157</v>
      </c>
      <c r="E82" s="32">
        <f t="shared" si="2"/>
        <v>12</v>
      </c>
      <c r="F82" s="33">
        <v>12</v>
      </c>
      <c r="G82" s="33"/>
      <c r="H82" s="34"/>
      <c r="I82" s="37"/>
    </row>
    <row r="83" ht="22.5" customHeight="1" spans="1:9">
      <c r="A83" s="29" t="s">
        <v>154</v>
      </c>
      <c r="B83" s="30" t="s">
        <v>227</v>
      </c>
      <c r="C83" s="31" t="s">
        <v>228</v>
      </c>
      <c r="D83" s="29" t="s">
        <v>157</v>
      </c>
      <c r="E83" s="32">
        <f t="shared" si="2"/>
        <v>3</v>
      </c>
      <c r="F83" s="33">
        <v>3</v>
      </c>
      <c r="G83" s="33"/>
      <c r="H83" s="34"/>
      <c r="I83" s="37"/>
    </row>
    <row r="84" ht="22.5" customHeight="1" spans="1:9">
      <c r="A84" s="29" t="s">
        <v>154</v>
      </c>
      <c r="B84" s="30" t="s">
        <v>229</v>
      </c>
      <c r="C84" s="31" t="s">
        <v>229</v>
      </c>
      <c r="D84" s="29" t="s">
        <v>157</v>
      </c>
      <c r="E84" s="32">
        <f t="shared" si="2"/>
        <v>94</v>
      </c>
      <c r="F84" s="33">
        <v>94</v>
      </c>
      <c r="G84" s="33"/>
      <c r="H84" s="34"/>
      <c r="I84" s="37"/>
    </row>
    <row r="85" ht="22.5" customHeight="1" spans="1:9">
      <c r="A85" s="29" t="s">
        <v>154</v>
      </c>
      <c r="B85" s="30" t="s">
        <v>220</v>
      </c>
      <c r="C85" s="31" t="s">
        <v>220</v>
      </c>
      <c r="D85" s="29" t="s">
        <v>157</v>
      </c>
      <c r="E85" s="32">
        <f t="shared" si="2"/>
        <v>79</v>
      </c>
      <c r="F85" s="33">
        <v>79</v>
      </c>
      <c r="G85" s="33"/>
      <c r="H85" s="34"/>
      <c r="I85" s="37"/>
    </row>
    <row r="86" ht="22.5" customHeight="1" spans="1:9">
      <c r="A86" s="29" t="s">
        <v>154</v>
      </c>
      <c r="B86" s="30" t="s">
        <v>220</v>
      </c>
      <c r="C86" s="31" t="s">
        <v>220</v>
      </c>
      <c r="D86" s="29" t="s">
        <v>157</v>
      </c>
      <c r="E86" s="32">
        <f t="shared" si="2"/>
        <v>0.75</v>
      </c>
      <c r="F86" s="33">
        <v>0.75</v>
      </c>
      <c r="G86" s="33"/>
      <c r="H86" s="34"/>
      <c r="I86" s="37"/>
    </row>
    <row r="87" ht="22.5" customHeight="1" spans="1:9">
      <c r="A87" s="29" t="s">
        <v>154</v>
      </c>
      <c r="B87" s="30" t="s">
        <v>230</v>
      </c>
      <c r="C87" s="31" t="s">
        <v>230</v>
      </c>
      <c r="D87" s="29" t="s">
        <v>157</v>
      </c>
      <c r="E87" s="32">
        <f t="shared" si="2"/>
        <v>248</v>
      </c>
      <c r="F87" s="33">
        <v>248</v>
      </c>
      <c r="G87" s="33"/>
      <c r="H87" s="34"/>
      <c r="I87" s="37"/>
    </row>
    <row r="88" ht="22.5" customHeight="1" spans="1:9">
      <c r="A88" s="29" t="s">
        <v>154</v>
      </c>
      <c r="B88" s="30" t="s">
        <v>219</v>
      </c>
      <c r="C88" s="31" t="s">
        <v>219</v>
      </c>
      <c r="D88" s="29" t="s">
        <v>157</v>
      </c>
      <c r="E88" s="32">
        <f t="shared" si="2"/>
        <v>13.22</v>
      </c>
      <c r="F88" s="33">
        <v>13.22</v>
      </c>
      <c r="G88" s="33"/>
      <c r="H88" s="34"/>
      <c r="I88" s="37"/>
    </row>
    <row r="89" ht="22.5" customHeight="1" spans="1:9">
      <c r="A89" s="29" t="s">
        <v>154</v>
      </c>
      <c r="B89" s="30" t="s">
        <v>219</v>
      </c>
      <c r="C89" s="31" t="s">
        <v>219</v>
      </c>
      <c r="D89" s="29" t="s">
        <v>157</v>
      </c>
      <c r="E89" s="32">
        <f t="shared" si="2"/>
        <v>1.39</v>
      </c>
      <c r="F89" s="33">
        <v>1.39</v>
      </c>
      <c r="G89" s="33"/>
      <c r="H89" s="34"/>
      <c r="I89" s="37"/>
    </row>
    <row r="90" ht="22.5" customHeight="1" spans="1:9">
      <c r="A90" s="29" t="s">
        <v>154</v>
      </c>
      <c r="B90" s="30" t="s">
        <v>219</v>
      </c>
      <c r="C90" s="31" t="s">
        <v>219</v>
      </c>
      <c r="D90" s="29" t="s">
        <v>157</v>
      </c>
      <c r="E90" s="32">
        <f t="shared" si="2"/>
        <v>24.79</v>
      </c>
      <c r="F90" s="33">
        <v>24.79</v>
      </c>
      <c r="G90" s="33"/>
      <c r="H90" s="34"/>
      <c r="I90" s="37"/>
    </row>
    <row r="91" ht="22.5" customHeight="1" spans="1:9">
      <c r="A91" s="29" t="s">
        <v>154</v>
      </c>
      <c r="B91" s="30" t="s">
        <v>219</v>
      </c>
      <c r="C91" s="31" t="s">
        <v>219</v>
      </c>
      <c r="D91" s="29" t="s">
        <v>157</v>
      </c>
      <c r="E91" s="32">
        <f t="shared" si="2"/>
        <v>2.6</v>
      </c>
      <c r="F91" s="33">
        <v>2.6</v>
      </c>
      <c r="G91" s="33"/>
      <c r="H91" s="34"/>
      <c r="I91" s="37"/>
    </row>
    <row r="92" ht="22.5" customHeight="1" spans="1:9">
      <c r="A92" s="29" t="s">
        <v>154</v>
      </c>
      <c r="B92" s="30" t="s">
        <v>231</v>
      </c>
      <c r="C92" s="31" t="s">
        <v>231</v>
      </c>
      <c r="D92" s="29" t="s">
        <v>157</v>
      </c>
      <c r="E92" s="32">
        <f t="shared" si="2"/>
        <v>2</v>
      </c>
      <c r="F92" s="33">
        <v>2</v>
      </c>
      <c r="G92" s="33"/>
      <c r="H92" s="34"/>
      <c r="I92" s="37"/>
    </row>
    <row r="93" ht="22.5" customHeight="1" spans="1:9">
      <c r="A93" s="29" t="s">
        <v>154</v>
      </c>
      <c r="B93" s="30" t="s">
        <v>231</v>
      </c>
      <c r="C93" s="31" t="s">
        <v>231</v>
      </c>
      <c r="D93" s="29" t="s">
        <v>157</v>
      </c>
      <c r="E93" s="32">
        <f t="shared" si="2"/>
        <v>3</v>
      </c>
      <c r="F93" s="33">
        <v>3</v>
      </c>
      <c r="G93" s="33"/>
      <c r="H93" s="34"/>
      <c r="I93" s="37"/>
    </row>
    <row r="94" ht="22.5" customHeight="1" spans="1:9">
      <c r="A94" s="29" t="s">
        <v>154</v>
      </c>
      <c r="B94" s="30" t="s">
        <v>232</v>
      </c>
      <c r="C94" s="31" t="s">
        <v>232</v>
      </c>
      <c r="D94" s="29" t="s">
        <v>157</v>
      </c>
      <c r="E94" s="32">
        <f t="shared" si="2"/>
        <v>11</v>
      </c>
      <c r="F94" s="33">
        <v>11</v>
      </c>
      <c r="G94" s="33"/>
      <c r="H94" s="34"/>
      <c r="I94" s="37"/>
    </row>
    <row r="95" ht="22.5" customHeight="1" spans="1:9">
      <c r="A95" s="29" t="s">
        <v>154</v>
      </c>
      <c r="B95" s="30" t="s">
        <v>233</v>
      </c>
      <c r="C95" s="31" t="s">
        <v>233</v>
      </c>
      <c r="D95" s="29" t="s">
        <v>157</v>
      </c>
      <c r="E95" s="32">
        <f t="shared" si="2"/>
        <v>92</v>
      </c>
      <c r="F95" s="33"/>
      <c r="G95" s="33">
        <v>92</v>
      </c>
      <c r="H95" s="34"/>
      <c r="I95" s="37"/>
    </row>
    <row r="96" ht="22.5" customHeight="1" spans="1:9">
      <c r="A96" s="29" t="s">
        <v>154</v>
      </c>
      <c r="B96" s="30" t="s">
        <v>234</v>
      </c>
      <c r="C96" s="31" t="s">
        <v>234</v>
      </c>
      <c r="D96" s="29" t="s">
        <v>157</v>
      </c>
      <c r="E96" s="32">
        <f t="shared" si="2"/>
        <v>13</v>
      </c>
      <c r="F96" s="33">
        <v>13</v>
      </c>
      <c r="G96" s="34"/>
      <c r="H96" s="34"/>
      <c r="I96" s="37"/>
    </row>
    <row r="97" ht="22.5" customHeight="1" spans="1:9">
      <c r="A97" s="29" t="s">
        <v>154</v>
      </c>
      <c r="B97" s="30" t="s">
        <v>234</v>
      </c>
      <c r="C97" s="31" t="s">
        <v>234</v>
      </c>
      <c r="D97" s="29" t="s">
        <v>157</v>
      </c>
      <c r="E97" s="32">
        <f t="shared" si="2"/>
        <v>1.59</v>
      </c>
      <c r="F97" s="33">
        <v>1.59</v>
      </c>
      <c r="G97" s="34"/>
      <c r="H97" s="34"/>
      <c r="I97" s="37"/>
    </row>
    <row r="98" ht="22.5" customHeight="1" spans="1:9">
      <c r="A98" s="29" t="s">
        <v>154</v>
      </c>
      <c r="B98" s="30" t="s">
        <v>235</v>
      </c>
      <c r="C98" s="31" t="s">
        <v>235</v>
      </c>
      <c r="D98" s="29" t="s">
        <v>157</v>
      </c>
      <c r="E98" s="32">
        <f t="shared" ref="E98:E133" si="3">SUM(F98:H98)</f>
        <v>5.45</v>
      </c>
      <c r="F98" s="33">
        <v>5.45</v>
      </c>
      <c r="G98" s="34"/>
      <c r="H98" s="34"/>
      <c r="I98" s="37"/>
    </row>
    <row r="99" ht="22.5" customHeight="1" spans="1:9">
      <c r="A99" s="29" t="s">
        <v>154</v>
      </c>
      <c r="B99" s="30" t="s">
        <v>236</v>
      </c>
      <c r="C99" s="31" t="s">
        <v>236</v>
      </c>
      <c r="D99" s="29" t="s">
        <v>157</v>
      </c>
      <c r="E99" s="32">
        <f t="shared" si="3"/>
        <v>0.65</v>
      </c>
      <c r="F99" s="33">
        <v>0.65</v>
      </c>
      <c r="G99" s="34"/>
      <c r="H99" s="34"/>
      <c r="I99" s="37"/>
    </row>
    <row r="100" ht="22.5" customHeight="1" spans="1:9">
      <c r="A100" s="29" t="s">
        <v>154</v>
      </c>
      <c r="B100" s="30" t="s">
        <v>236</v>
      </c>
      <c r="C100" s="31" t="s">
        <v>236</v>
      </c>
      <c r="D100" s="29" t="s">
        <v>157</v>
      </c>
      <c r="E100" s="32">
        <f t="shared" si="3"/>
        <v>2</v>
      </c>
      <c r="F100" s="33">
        <v>2</v>
      </c>
      <c r="G100" s="34"/>
      <c r="H100" s="34"/>
      <c r="I100" s="37"/>
    </row>
    <row r="101" ht="22.5" customHeight="1" spans="1:9">
      <c r="A101" s="29" t="s">
        <v>154</v>
      </c>
      <c r="B101" s="30" t="s">
        <v>237</v>
      </c>
      <c r="C101" s="31" t="s">
        <v>237</v>
      </c>
      <c r="D101" s="29" t="s">
        <v>157</v>
      </c>
      <c r="E101" s="32">
        <f t="shared" si="3"/>
        <v>0.61</v>
      </c>
      <c r="F101" s="33">
        <v>0.61</v>
      </c>
      <c r="G101" s="34"/>
      <c r="H101" s="34"/>
      <c r="I101" s="37"/>
    </row>
    <row r="102" ht="22.5" customHeight="1" spans="1:9">
      <c r="A102" s="29" t="s">
        <v>154</v>
      </c>
      <c r="B102" s="30" t="s">
        <v>238</v>
      </c>
      <c r="C102" s="31" t="s">
        <v>238</v>
      </c>
      <c r="D102" s="29" t="s">
        <v>157</v>
      </c>
      <c r="E102" s="32">
        <f t="shared" si="3"/>
        <v>0.28</v>
      </c>
      <c r="F102" s="33">
        <v>0.28</v>
      </c>
      <c r="G102" s="34"/>
      <c r="H102" s="34"/>
      <c r="I102" s="37"/>
    </row>
    <row r="103" ht="22.5" customHeight="1" spans="1:9">
      <c r="A103" s="29" t="s">
        <v>154</v>
      </c>
      <c r="B103" s="30" t="s">
        <v>238</v>
      </c>
      <c r="C103" s="31" t="s">
        <v>238</v>
      </c>
      <c r="D103" s="29" t="s">
        <v>157</v>
      </c>
      <c r="E103" s="32">
        <f t="shared" si="3"/>
        <v>1.01</v>
      </c>
      <c r="F103" s="33">
        <v>1.01</v>
      </c>
      <c r="G103" s="34"/>
      <c r="H103" s="34"/>
      <c r="I103" s="37"/>
    </row>
    <row r="104" ht="22.5" customHeight="1" spans="1:9">
      <c r="A104" s="29" t="s">
        <v>154</v>
      </c>
      <c r="B104" s="30" t="s">
        <v>239</v>
      </c>
      <c r="C104" s="31" t="s">
        <v>239</v>
      </c>
      <c r="D104" s="29" t="s">
        <v>157</v>
      </c>
      <c r="E104" s="32">
        <f t="shared" si="3"/>
        <v>0.11</v>
      </c>
      <c r="F104" s="33">
        <v>0.11</v>
      </c>
      <c r="G104" s="34"/>
      <c r="H104" s="34"/>
      <c r="I104" s="37"/>
    </row>
    <row r="105" ht="22.5" customHeight="1" spans="1:9">
      <c r="A105" s="29" t="s">
        <v>154</v>
      </c>
      <c r="B105" s="30" t="s">
        <v>239</v>
      </c>
      <c r="C105" s="31" t="s">
        <v>239</v>
      </c>
      <c r="D105" s="29" t="s">
        <v>157</v>
      </c>
      <c r="E105" s="32">
        <f t="shared" si="3"/>
        <v>1.34</v>
      </c>
      <c r="F105" s="33">
        <v>1.34</v>
      </c>
      <c r="G105" s="34"/>
      <c r="H105" s="34"/>
      <c r="I105" s="37"/>
    </row>
    <row r="106" ht="22.5" customHeight="1" spans="1:9">
      <c r="A106" s="29" t="s">
        <v>154</v>
      </c>
      <c r="B106" s="30" t="s">
        <v>239</v>
      </c>
      <c r="C106" s="31" t="s">
        <v>239</v>
      </c>
      <c r="D106" s="29" t="s">
        <v>157</v>
      </c>
      <c r="E106" s="32">
        <f t="shared" si="3"/>
        <v>0.06</v>
      </c>
      <c r="F106" s="33">
        <v>0.06</v>
      </c>
      <c r="G106" s="34"/>
      <c r="H106" s="34"/>
      <c r="I106" s="37"/>
    </row>
    <row r="107" ht="22.5" customHeight="1" spans="1:9">
      <c r="A107" s="29" t="s">
        <v>154</v>
      </c>
      <c r="B107" s="30" t="s">
        <v>239</v>
      </c>
      <c r="C107" s="31" t="s">
        <v>239</v>
      </c>
      <c r="D107" s="29" t="s">
        <v>157</v>
      </c>
      <c r="E107" s="32">
        <f t="shared" si="3"/>
        <v>1.17</v>
      </c>
      <c r="F107" s="33">
        <v>1.17</v>
      </c>
      <c r="G107" s="34"/>
      <c r="H107" s="34"/>
      <c r="I107" s="37"/>
    </row>
    <row r="108" ht="22.5" customHeight="1" spans="1:9">
      <c r="A108" s="29" t="s">
        <v>154</v>
      </c>
      <c r="B108" s="30" t="s">
        <v>240</v>
      </c>
      <c r="C108" s="31" t="s">
        <v>240</v>
      </c>
      <c r="D108" s="29" t="s">
        <v>157</v>
      </c>
      <c r="E108" s="32">
        <f t="shared" si="3"/>
        <v>66.85</v>
      </c>
      <c r="F108" s="33">
        <v>66.85</v>
      </c>
      <c r="G108" s="34"/>
      <c r="H108" s="34"/>
      <c r="I108" s="37"/>
    </row>
    <row r="109" ht="22.5" customHeight="1" spans="1:9">
      <c r="A109" s="29" t="s">
        <v>154</v>
      </c>
      <c r="B109" s="30" t="s">
        <v>240</v>
      </c>
      <c r="C109" s="31" t="s">
        <v>240</v>
      </c>
      <c r="D109" s="29" t="s">
        <v>157</v>
      </c>
      <c r="E109" s="32">
        <f t="shared" si="3"/>
        <v>10.6</v>
      </c>
      <c r="F109" s="33">
        <v>10.6</v>
      </c>
      <c r="G109" s="34"/>
      <c r="H109" s="34"/>
      <c r="I109" s="37"/>
    </row>
    <row r="110" ht="22.5" customHeight="1" spans="1:9">
      <c r="A110" s="29" t="s">
        <v>154</v>
      </c>
      <c r="B110" s="30" t="s">
        <v>241</v>
      </c>
      <c r="C110" s="31" t="s">
        <v>241</v>
      </c>
      <c r="D110" s="29" t="s">
        <v>157</v>
      </c>
      <c r="E110" s="32">
        <f t="shared" si="3"/>
        <v>2</v>
      </c>
      <c r="F110" s="33">
        <v>2</v>
      </c>
      <c r="G110" s="34"/>
      <c r="H110" s="34"/>
      <c r="I110" s="37"/>
    </row>
    <row r="111" ht="22.5" customHeight="1" spans="1:9">
      <c r="A111" s="29" t="s">
        <v>154</v>
      </c>
      <c r="B111" s="30" t="s">
        <v>242</v>
      </c>
      <c r="C111" s="31" t="s">
        <v>242</v>
      </c>
      <c r="D111" s="29" t="s">
        <v>157</v>
      </c>
      <c r="E111" s="32">
        <f t="shared" si="3"/>
        <v>0.2</v>
      </c>
      <c r="F111" s="33">
        <v>0.2</v>
      </c>
      <c r="G111" s="34"/>
      <c r="H111" s="34"/>
      <c r="I111" s="37"/>
    </row>
    <row r="112" ht="22.5" customHeight="1" spans="1:9">
      <c r="A112" s="29" t="s">
        <v>154</v>
      </c>
      <c r="B112" s="30" t="s">
        <v>242</v>
      </c>
      <c r="C112" s="31" t="s">
        <v>242</v>
      </c>
      <c r="D112" s="29" t="s">
        <v>157</v>
      </c>
      <c r="E112" s="32">
        <f t="shared" si="3"/>
        <v>0.12</v>
      </c>
      <c r="F112" s="33">
        <v>0.12</v>
      </c>
      <c r="G112" s="34"/>
      <c r="H112" s="34"/>
      <c r="I112" s="37"/>
    </row>
    <row r="113" ht="22.5" customHeight="1" spans="1:9">
      <c r="A113" s="29" t="s">
        <v>154</v>
      </c>
      <c r="B113" s="30" t="s">
        <v>243</v>
      </c>
      <c r="C113" s="31" t="s">
        <v>243</v>
      </c>
      <c r="D113" s="29" t="s">
        <v>157</v>
      </c>
      <c r="E113" s="32">
        <f t="shared" si="3"/>
        <v>1.57</v>
      </c>
      <c r="F113" s="33">
        <v>1.57</v>
      </c>
      <c r="G113" s="34"/>
      <c r="H113" s="34"/>
      <c r="I113" s="37"/>
    </row>
    <row r="114" ht="22.5" customHeight="1" spans="1:9">
      <c r="A114" s="29" t="s">
        <v>154</v>
      </c>
      <c r="B114" s="30" t="s">
        <v>244</v>
      </c>
      <c r="C114" s="31" t="s">
        <v>244</v>
      </c>
      <c r="D114" s="29" t="s">
        <v>157</v>
      </c>
      <c r="E114" s="32">
        <f t="shared" si="3"/>
        <v>1.22</v>
      </c>
      <c r="F114" s="33">
        <v>1.22</v>
      </c>
      <c r="G114" s="34"/>
      <c r="H114" s="34"/>
      <c r="I114" s="37"/>
    </row>
    <row r="115" ht="22.5" customHeight="1" spans="1:9">
      <c r="A115" s="29" t="s">
        <v>154</v>
      </c>
      <c r="B115" s="30" t="s">
        <v>244</v>
      </c>
      <c r="C115" s="31" t="s">
        <v>244</v>
      </c>
      <c r="D115" s="29" t="s">
        <v>157</v>
      </c>
      <c r="E115" s="32">
        <f t="shared" si="3"/>
        <v>0.61</v>
      </c>
      <c r="F115" s="33">
        <v>0.61</v>
      </c>
      <c r="G115" s="34"/>
      <c r="H115" s="34"/>
      <c r="I115" s="37"/>
    </row>
    <row r="116" ht="22.5" customHeight="1" spans="1:9">
      <c r="A116" s="29" t="s">
        <v>154</v>
      </c>
      <c r="B116" s="30" t="s">
        <v>244</v>
      </c>
      <c r="C116" s="31" t="s">
        <v>244</v>
      </c>
      <c r="D116" s="29" t="s">
        <v>157</v>
      </c>
      <c r="E116" s="32">
        <f t="shared" si="3"/>
        <v>0.02</v>
      </c>
      <c r="F116" s="33">
        <v>0.02</v>
      </c>
      <c r="G116" s="34"/>
      <c r="H116" s="34"/>
      <c r="I116" s="37"/>
    </row>
    <row r="117" ht="22.5" customHeight="1" spans="1:9">
      <c r="A117" s="29" t="s">
        <v>154</v>
      </c>
      <c r="B117" s="30" t="s">
        <v>244</v>
      </c>
      <c r="C117" s="31" t="s">
        <v>244</v>
      </c>
      <c r="D117" s="29" t="s">
        <v>157</v>
      </c>
      <c r="E117" s="32">
        <f t="shared" si="3"/>
        <v>0.01</v>
      </c>
      <c r="F117" s="33">
        <v>0.01</v>
      </c>
      <c r="G117" s="34"/>
      <c r="H117" s="34"/>
      <c r="I117" s="37"/>
    </row>
    <row r="118" ht="22.5" customHeight="1" spans="1:9">
      <c r="A118" s="29" t="s">
        <v>154</v>
      </c>
      <c r="B118" s="30" t="s">
        <v>245</v>
      </c>
      <c r="C118" s="31" t="s">
        <v>245</v>
      </c>
      <c r="D118" s="29" t="s">
        <v>157</v>
      </c>
      <c r="E118" s="32">
        <f t="shared" si="3"/>
        <v>23</v>
      </c>
      <c r="F118" s="33">
        <v>23</v>
      </c>
      <c r="G118" s="34"/>
      <c r="H118" s="34"/>
      <c r="I118" s="37"/>
    </row>
    <row r="119" ht="22.5" customHeight="1" spans="1:9">
      <c r="A119" s="29" t="s">
        <v>154</v>
      </c>
      <c r="B119" s="30" t="s">
        <v>245</v>
      </c>
      <c r="C119" s="31" t="s">
        <v>245</v>
      </c>
      <c r="D119" s="29" t="s">
        <v>157</v>
      </c>
      <c r="E119" s="32">
        <f t="shared" si="3"/>
        <v>15</v>
      </c>
      <c r="F119" s="33">
        <v>15</v>
      </c>
      <c r="G119" s="34"/>
      <c r="H119" s="34"/>
      <c r="I119" s="37"/>
    </row>
    <row r="120" ht="22.5" customHeight="1" spans="1:9">
      <c r="A120" s="29" t="s">
        <v>154</v>
      </c>
      <c r="B120" s="30" t="s">
        <v>246</v>
      </c>
      <c r="C120" s="31" t="s">
        <v>246</v>
      </c>
      <c r="D120" s="29" t="s">
        <v>157</v>
      </c>
      <c r="E120" s="32">
        <f t="shared" si="3"/>
        <v>0.18</v>
      </c>
      <c r="F120" s="33">
        <v>0.18</v>
      </c>
      <c r="G120" s="34"/>
      <c r="H120" s="34"/>
      <c r="I120" s="37"/>
    </row>
    <row r="121" ht="22.5" customHeight="1" spans="1:9">
      <c r="A121" s="29" t="s">
        <v>154</v>
      </c>
      <c r="B121" s="30" t="s">
        <v>247</v>
      </c>
      <c r="C121" s="31" t="s">
        <v>247</v>
      </c>
      <c r="D121" s="29" t="s">
        <v>157</v>
      </c>
      <c r="E121" s="32">
        <f t="shared" si="3"/>
        <v>1.33</v>
      </c>
      <c r="F121" s="33">
        <v>1.33</v>
      </c>
      <c r="G121" s="34"/>
      <c r="H121" s="34"/>
      <c r="I121" s="37"/>
    </row>
    <row r="122" ht="22.5" customHeight="1" spans="1:9">
      <c r="A122" s="29" t="s">
        <v>154</v>
      </c>
      <c r="B122" s="30" t="s">
        <v>248</v>
      </c>
      <c r="C122" s="31" t="s">
        <v>248</v>
      </c>
      <c r="D122" s="29" t="s">
        <v>157</v>
      </c>
      <c r="E122" s="32">
        <f t="shared" si="3"/>
        <v>16.28</v>
      </c>
      <c r="F122" s="33">
        <v>16.28</v>
      </c>
      <c r="G122" s="34"/>
      <c r="H122" s="34"/>
      <c r="I122" s="37"/>
    </row>
    <row r="123" ht="22.5" customHeight="1" spans="1:9">
      <c r="A123" s="29" t="s">
        <v>154</v>
      </c>
      <c r="B123" s="30" t="s">
        <v>249</v>
      </c>
      <c r="C123" s="31" t="s">
        <v>250</v>
      </c>
      <c r="D123" s="29" t="s">
        <v>157</v>
      </c>
      <c r="E123" s="32">
        <f t="shared" si="3"/>
        <v>4</v>
      </c>
      <c r="F123" s="33">
        <v>4</v>
      </c>
      <c r="G123" s="34"/>
      <c r="H123" s="34"/>
      <c r="I123" s="37"/>
    </row>
    <row r="124" ht="22.5" customHeight="1" spans="1:9">
      <c r="A124" s="29" t="s">
        <v>154</v>
      </c>
      <c r="B124" s="30" t="s">
        <v>249</v>
      </c>
      <c r="C124" s="31" t="s">
        <v>250</v>
      </c>
      <c r="D124" s="29" t="s">
        <v>157</v>
      </c>
      <c r="E124" s="32">
        <f t="shared" si="3"/>
        <v>10</v>
      </c>
      <c r="F124" s="33">
        <v>10</v>
      </c>
      <c r="G124" s="34"/>
      <c r="H124" s="34"/>
      <c r="I124" s="37"/>
    </row>
    <row r="125" ht="22.5" customHeight="1" spans="1:9">
      <c r="A125" s="29" t="s">
        <v>154</v>
      </c>
      <c r="B125" s="30" t="s">
        <v>251</v>
      </c>
      <c r="C125" s="31" t="s">
        <v>251</v>
      </c>
      <c r="D125" s="29" t="s">
        <v>157</v>
      </c>
      <c r="E125" s="32">
        <f t="shared" si="3"/>
        <v>1.87</v>
      </c>
      <c r="F125" s="33">
        <v>1.87</v>
      </c>
      <c r="G125" s="34"/>
      <c r="H125" s="34"/>
      <c r="I125" s="37"/>
    </row>
    <row r="126" ht="22.5" customHeight="1" spans="1:9">
      <c r="A126" s="29" t="s">
        <v>154</v>
      </c>
      <c r="B126" s="30" t="s">
        <v>252</v>
      </c>
      <c r="C126" s="31" t="s">
        <v>252</v>
      </c>
      <c r="D126" s="29" t="s">
        <v>157</v>
      </c>
      <c r="E126" s="32">
        <f t="shared" si="3"/>
        <v>0.18</v>
      </c>
      <c r="F126" s="33">
        <v>0.18</v>
      </c>
      <c r="G126" s="34"/>
      <c r="H126" s="34"/>
      <c r="I126" s="37"/>
    </row>
    <row r="127" ht="22.5" customHeight="1" spans="1:9">
      <c r="A127" s="29" t="s">
        <v>154</v>
      </c>
      <c r="B127" s="30" t="s">
        <v>253</v>
      </c>
      <c r="C127" s="31" t="s">
        <v>253</v>
      </c>
      <c r="D127" s="29" t="s">
        <v>157</v>
      </c>
      <c r="E127" s="32">
        <f t="shared" si="3"/>
        <v>0.12</v>
      </c>
      <c r="F127" s="33">
        <v>0.12</v>
      </c>
      <c r="G127" s="34"/>
      <c r="H127" s="34"/>
      <c r="I127" s="37"/>
    </row>
    <row r="128" ht="22.5" customHeight="1" spans="1:9">
      <c r="A128" s="29" t="s">
        <v>154</v>
      </c>
      <c r="B128" s="30" t="s">
        <v>254</v>
      </c>
      <c r="C128" s="31" t="s">
        <v>254</v>
      </c>
      <c r="D128" s="29" t="s">
        <v>157</v>
      </c>
      <c r="E128" s="32">
        <f t="shared" si="3"/>
        <v>2</v>
      </c>
      <c r="F128" s="33">
        <v>2</v>
      </c>
      <c r="G128" s="34"/>
      <c r="H128" s="34"/>
      <c r="I128" s="37"/>
    </row>
    <row r="129" ht="22.5" customHeight="1" spans="1:9">
      <c r="A129" s="29" t="s">
        <v>154</v>
      </c>
      <c r="B129" s="30" t="s">
        <v>254</v>
      </c>
      <c r="C129" s="31" t="s">
        <v>254</v>
      </c>
      <c r="D129" s="29" t="s">
        <v>157</v>
      </c>
      <c r="E129" s="32">
        <f t="shared" si="3"/>
        <v>0.49</v>
      </c>
      <c r="F129" s="33">
        <v>0.49</v>
      </c>
      <c r="G129" s="34"/>
      <c r="H129" s="34"/>
      <c r="I129" s="37"/>
    </row>
    <row r="130" ht="22.5" customHeight="1" spans="1:9">
      <c r="A130" s="29" t="s">
        <v>154</v>
      </c>
      <c r="B130" s="30" t="s">
        <v>255</v>
      </c>
      <c r="C130" s="31" t="s">
        <v>255</v>
      </c>
      <c r="D130" s="29" t="s">
        <v>157</v>
      </c>
      <c r="E130" s="32">
        <f t="shared" si="3"/>
        <v>0.08</v>
      </c>
      <c r="F130" s="33">
        <v>0.08</v>
      </c>
      <c r="G130" s="34"/>
      <c r="H130" s="34"/>
      <c r="I130" s="37"/>
    </row>
    <row r="131" ht="22.5" customHeight="1" spans="1:9">
      <c r="A131" s="29" t="s">
        <v>154</v>
      </c>
      <c r="B131" s="30" t="s">
        <v>256</v>
      </c>
      <c r="C131" s="31" t="s">
        <v>257</v>
      </c>
      <c r="D131" s="29" t="s">
        <v>157</v>
      </c>
      <c r="E131" s="32">
        <f t="shared" si="3"/>
        <v>0.55</v>
      </c>
      <c r="F131" s="33">
        <v>0.55</v>
      </c>
      <c r="G131" s="34"/>
      <c r="H131" s="34"/>
      <c r="I131" s="37"/>
    </row>
    <row r="132" ht="22.5" customHeight="1" spans="1:9">
      <c r="A132" s="29" t="s">
        <v>154</v>
      </c>
      <c r="B132" s="30" t="s">
        <v>258</v>
      </c>
      <c r="C132" s="31" t="s">
        <v>259</v>
      </c>
      <c r="D132" s="29" t="s">
        <v>157</v>
      </c>
      <c r="E132" s="32">
        <f t="shared" si="3"/>
        <v>1</v>
      </c>
      <c r="F132" s="33">
        <v>1</v>
      </c>
      <c r="G132" s="34"/>
      <c r="H132" s="34"/>
      <c r="I132" s="37"/>
    </row>
    <row r="133" ht="22.5" customHeight="1" spans="1:9">
      <c r="A133" s="29" t="s">
        <v>154</v>
      </c>
      <c r="B133" s="30" t="s">
        <v>239</v>
      </c>
      <c r="C133" s="31" t="s">
        <v>239</v>
      </c>
      <c r="D133" s="29" t="s">
        <v>157</v>
      </c>
      <c r="E133" s="32">
        <f t="shared" si="3"/>
        <v>0.02</v>
      </c>
      <c r="F133" s="33">
        <v>0.02</v>
      </c>
      <c r="G133" s="34"/>
      <c r="H133" s="34"/>
      <c r="I133" s="37"/>
    </row>
    <row r="134" ht="22.5" customHeight="1" spans="1:9">
      <c r="A134" s="29" t="s">
        <v>154</v>
      </c>
      <c r="B134" s="30" t="s">
        <v>239</v>
      </c>
      <c r="C134" s="31" t="s">
        <v>239</v>
      </c>
      <c r="D134" s="29" t="s">
        <v>157</v>
      </c>
      <c r="E134" s="32">
        <f>SUM(F134:H134)</f>
        <v>0.92</v>
      </c>
      <c r="F134" s="33">
        <v>0.92</v>
      </c>
      <c r="G134" s="34"/>
      <c r="H134" s="34"/>
      <c r="I134" s="37"/>
    </row>
    <row r="135" ht="22.5" customHeight="1" spans="1:9">
      <c r="A135" s="29" t="s">
        <v>154</v>
      </c>
      <c r="B135" s="30" t="s">
        <v>260</v>
      </c>
      <c r="C135" s="31" t="s">
        <v>260</v>
      </c>
      <c r="D135" s="29" t="s">
        <v>157</v>
      </c>
      <c r="E135" s="32">
        <f>SUM(F135:H135)</f>
        <v>1.65</v>
      </c>
      <c r="F135" s="33">
        <v>1.65</v>
      </c>
      <c r="G135" s="34"/>
      <c r="H135" s="34"/>
      <c r="I135" s="37"/>
    </row>
    <row r="136" ht="22.5" customHeight="1" spans="1:9">
      <c r="A136" s="29" t="s">
        <v>154</v>
      </c>
      <c r="B136" s="30" t="s">
        <v>261</v>
      </c>
      <c r="C136" s="31" t="s">
        <v>261</v>
      </c>
      <c r="D136" s="29" t="s">
        <v>157</v>
      </c>
      <c r="E136" s="32">
        <f>SUM(F136:H136)</f>
        <v>0.22</v>
      </c>
      <c r="F136" s="33">
        <v>0.22</v>
      </c>
      <c r="G136" s="34"/>
      <c r="H136" s="34"/>
      <c r="I136" s="37"/>
    </row>
    <row r="137" ht="22.5" customHeight="1" spans="1:9">
      <c r="A137" s="29" t="s">
        <v>154</v>
      </c>
      <c r="B137" s="30" t="s">
        <v>261</v>
      </c>
      <c r="C137" s="31" t="s">
        <v>261</v>
      </c>
      <c r="D137" s="29" t="s">
        <v>157</v>
      </c>
      <c r="E137" s="32">
        <f>SUM(F137:H137)</f>
        <v>1.14</v>
      </c>
      <c r="F137" s="33">
        <v>1.14</v>
      </c>
      <c r="G137" s="34"/>
      <c r="H137" s="34"/>
      <c r="I137" s="37"/>
    </row>
    <row r="138" ht="22.5" customHeight="1" spans="1:9">
      <c r="A138" s="29" t="s">
        <v>154</v>
      </c>
      <c r="B138" s="30" t="s">
        <v>242</v>
      </c>
      <c r="C138" s="31" t="s">
        <v>242</v>
      </c>
      <c r="D138" s="29" t="s">
        <v>157</v>
      </c>
      <c r="E138" s="32">
        <f>SUM(F138:H138)</f>
        <v>0.13</v>
      </c>
      <c r="F138" s="33">
        <v>0.13</v>
      </c>
      <c r="G138" s="34"/>
      <c r="H138" s="34"/>
      <c r="I138" s="37"/>
    </row>
    <row r="139" ht="22.5" customHeight="1" spans="1:9">
      <c r="A139" s="29" t="s">
        <v>154</v>
      </c>
      <c r="B139" s="30" t="s">
        <v>262</v>
      </c>
      <c r="C139" s="31" t="s">
        <v>262</v>
      </c>
      <c r="D139" s="29" t="s">
        <v>157</v>
      </c>
      <c r="E139" s="32">
        <f>SUM(F139:H139)</f>
        <v>0.05</v>
      </c>
      <c r="F139" s="33">
        <v>0.05</v>
      </c>
      <c r="G139" s="34"/>
      <c r="H139" s="34"/>
      <c r="I139" s="37"/>
    </row>
    <row r="140" ht="22.5" customHeight="1" spans="1:9">
      <c r="A140" s="29" t="s">
        <v>154</v>
      </c>
      <c r="B140" s="30" t="s">
        <v>244</v>
      </c>
      <c r="C140" s="31" t="s">
        <v>244</v>
      </c>
      <c r="D140" s="29" t="s">
        <v>157</v>
      </c>
      <c r="E140" s="32">
        <f>SUM(F140:H140)</f>
        <v>0.54</v>
      </c>
      <c r="F140" s="33">
        <v>0.54</v>
      </c>
      <c r="G140" s="34"/>
      <c r="H140" s="34"/>
      <c r="I140" s="37"/>
    </row>
    <row r="141" ht="22.5" customHeight="1" spans="1:9">
      <c r="A141" s="29" t="s">
        <v>154</v>
      </c>
      <c r="B141" s="30" t="s">
        <v>263</v>
      </c>
      <c r="C141" s="31" t="s">
        <v>263</v>
      </c>
      <c r="D141" s="29" t="s">
        <v>157</v>
      </c>
      <c r="E141" s="32">
        <f>SUM(F141:H141)</f>
        <v>0.01</v>
      </c>
      <c r="F141" s="33">
        <v>0.01</v>
      </c>
      <c r="G141" s="34"/>
      <c r="H141" s="34"/>
      <c r="I141" s="37"/>
    </row>
    <row r="142" ht="22.5" customHeight="1" spans="1:9">
      <c r="A142" s="29" t="s">
        <v>154</v>
      </c>
      <c r="B142" s="30" t="s">
        <v>264</v>
      </c>
      <c r="C142" s="31" t="s">
        <v>264</v>
      </c>
      <c r="D142" s="29" t="s">
        <v>157</v>
      </c>
      <c r="E142" s="32">
        <f>SUM(F142:H142)</f>
        <v>0.03</v>
      </c>
      <c r="F142" s="33">
        <v>0.03</v>
      </c>
      <c r="G142" s="34"/>
      <c r="H142" s="34"/>
      <c r="I142" s="37"/>
    </row>
    <row r="143" ht="22.5" customHeight="1" spans="1:9">
      <c r="A143" s="29" t="s">
        <v>154</v>
      </c>
      <c r="B143" s="30" t="s">
        <v>260</v>
      </c>
      <c r="C143" s="31" t="s">
        <v>260</v>
      </c>
      <c r="D143" s="29" t="s">
        <v>157</v>
      </c>
      <c r="E143" s="32">
        <f>SUM(F143:H143)</f>
        <v>28</v>
      </c>
      <c r="F143" s="33">
        <v>28</v>
      </c>
      <c r="G143" s="34"/>
      <c r="H143" s="34"/>
      <c r="I143" s="37"/>
    </row>
    <row r="144" ht="22.5" customHeight="1" spans="1:9">
      <c r="A144" s="29" t="s">
        <v>154</v>
      </c>
      <c r="B144" s="30" t="s">
        <v>265</v>
      </c>
      <c r="C144" s="31" t="s">
        <v>265</v>
      </c>
      <c r="D144" s="29" t="s">
        <v>157</v>
      </c>
      <c r="E144" s="32">
        <f>SUM(F144:H144)</f>
        <v>44</v>
      </c>
      <c r="F144" s="33">
        <v>44</v>
      </c>
      <c r="G144" s="34"/>
      <c r="H144" s="34"/>
      <c r="I144" s="37"/>
    </row>
    <row r="145" ht="22.5" customHeight="1" spans="1:9">
      <c r="A145" s="29" t="s">
        <v>154</v>
      </c>
      <c r="B145" s="30" t="s">
        <v>266</v>
      </c>
      <c r="C145" s="31" t="s">
        <v>266</v>
      </c>
      <c r="D145" s="29" t="s">
        <v>157</v>
      </c>
      <c r="E145" s="32">
        <f t="shared" ref="E145:E159" si="4">SUM(F145:H145)</f>
        <v>4.33</v>
      </c>
      <c r="F145" s="33">
        <v>4.33</v>
      </c>
      <c r="G145" s="34"/>
      <c r="H145" s="34"/>
      <c r="I145" s="37"/>
    </row>
    <row r="146" ht="22.5" customHeight="1" spans="1:9">
      <c r="A146" s="29" t="s">
        <v>154</v>
      </c>
      <c r="B146" s="30" t="s">
        <v>267</v>
      </c>
      <c r="C146" s="31" t="s">
        <v>267</v>
      </c>
      <c r="D146" s="29" t="s">
        <v>157</v>
      </c>
      <c r="E146" s="32">
        <f t="shared" si="4"/>
        <v>13</v>
      </c>
      <c r="F146" s="33">
        <v>13</v>
      </c>
      <c r="G146" s="34"/>
      <c r="H146" s="34"/>
      <c r="I146" s="37"/>
    </row>
    <row r="147" ht="22.5" customHeight="1" spans="1:9">
      <c r="A147" s="29" t="s">
        <v>154</v>
      </c>
      <c r="B147" s="30" t="s">
        <v>251</v>
      </c>
      <c r="C147" s="31" t="s">
        <v>251</v>
      </c>
      <c r="D147" s="29" t="s">
        <v>157</v>
      </c>
      <c r="E147" s="32">
        <f>SUM(F147:H147)</f>
        <v>8.4</v>
      </c>
      <c r="F147" s="33">
        <v>8.4</v>
      </c>
      <c r="G147" s="34"/>
      <c r="H147" s="34"/>
      <c r="I147" s="37"/>
    </row>
    <row r="148" ht="22.5" customHeight="1" spans="1:9">
      <c r="A148" s="29" t="s">
        <v>154</v>
      </c>
      <c r="B148" s="30" t="s">
        <v>268</v>
      </c>
      <c r="C148" s="31" t="s">
        <v>268</v>
      </c>
      <c r="D148" s="29" t="s">
        <v>157</v>
      </c>
      <c r="E148" s="32">
        <f>SUM(F148:H148)</f>
        <v>10</v>
      </c>
      <c r="F148" s="33">
        <v>10</v>
      </c>
      <c r="G148" s="34"/>
      <c r="H148" s="34"/>
      <c r="I148" s="37"/>
    </row>
    <row r="149" ht="22.5" customHeight="1" spans="1:9">
      <c r="A149" s="29" t="s">
        <v>154</v>
      </c>
      <c r="B149" s="30" t="s">
        <v>269</v>
      </c>
      <c r="C149" s="31" t="s">
        <v>269</v>
      </c>
      <c r="D149" s="29" t="s">
        <v>157</v>
      </c>
      <c r="E149" s="32">
        <f>SUM(F149:H149)</f>
        <v>6</v>
      </c>
      <c r="F149" s="33"/>
      <c r="G149" s="33">
        <v>6</v>
      </c>
      <c r="H149" s="34"/>
      <c r="I149" s="37"/>
    </row>
    <row r="150" ht="22.5" customHeight="1" spans="1:9">
      <c r="A150" s="29" t="s">
        <v>154</v>
      </c>
      <c r="B150" s="30" t="s">
        <v>270</v>
      </c>
      <c r="C150" s="31" t="s">
        <v>270</v>
      </c>
      <c r="D150" s="29" t="s">
        <v>157</v>
      </c>
      <c r="E150" s="32">
        <f>SUM(F150:H150)</f>
        <v>11</v>
      </c>
      <c r="F150" s="33"/>
      <c r="G150" s="33">
        <v>11</v>
      </c>
      <c r="H150" s="34"/>
      <c r="I150" s="37"/>
    </row>
    <row r="151" ht="22.5" customHeight="1" spans="1:9">
      <c r="A151" s="29" t="s">
        <v>154</v>
      </c>
      <c r="B151" s="30" t="s">
        <v>271</v>
      </c>
      <c r="C151" s="31" t="s">
        <v>271</v>
      </c>
      <c r="D151" s="29" t="s">
        <v>157</v>
      </c>
      <c r="E151" s="32">
        <f>SUM(F151:H151)</f>
        <v>19.22</v>
      </c>
      <c r="F151" s="33"/>
      <c r="G151" s="33">
        <v>19.22</v>
      </c>
      <c r="H151" s="34"/>
      <c r="I151" s="37"/>
    </row>
    <row r="152" ht="22.5" customHeight="1" spans="1:9">
      <c r="A152" s="29" t="s">
        <v>154</v>
      </c>
      <c r="B152" s="30" t="s">
        <v>271</v>
      </c>
      <c r="C152" s="31" t="s">
        <v>271</v>
      </c>
      <c r="D152" s="29" t="s">
        <v>157</v>
      </c>
      <c r="E152" s="32">
        <f>SUM(F152:H152)</f>
        <v>5.39</v>
      </c>
      <c r="F152" s="33"/>
      <c r="G152" s="33">
        <v>5.39</v>
      </c>
      <c r="H152" s="34"/>
      <c r="I152" s="37"/>
    </row>
    <row r="153" ht="22.5" customHeight="1" spans="1:9">
      <c r="A153" s="38"/>
      <c r="B153" s="39"/>
      <c r="C153" s="40"/>
      <c r="D153" s="38" t="s">
        <v>47</v>
      </c>
      <c r="E153" s="32">
        <f>SUM(E6:E152)</f>
        <v>4570.16</v>
      </c>
      <c r="F153" s="32">
        <f>SUM(F6:F152)</f>
        <v>4416.55</v>
      </c>
      <c r="G153" s="32">
        <f>SUM(G6:G152)</f>
        <v>153.61</v>
      </c>
      <c r="H153" s="32">
        <f>SUM(H6:H152)</f>
        <v>0</v>
      </c>
      <c r="I153" s="42"/>
    </row>
    <row r="154" ht="25.5" spans="1:9">
      <c r="A154" s="14" t="s">
        <v>272</v>
      </c>
      <c r="B154" s="41"/>
      <c r="C154" s="14"/>
      <c r="D154" s="14"/>
      <c r="E154" s="14"/>
      <c r="F154" s="14"/>
      <c r="G154" s="14"/>
      <c r="H154" s="14"/>
      <c r="I154" s="14"/>
    </row>
    <row r="155" ht="21" customHeight="1" spans="1:9">
      <c r="A155" s="21" t="s">
        <v>273</v>
      </c>
      <c r="C155" s="21"/>
      <c r="D155" s="21"/>
      <c r="E155" s="21"/>
      <c r="F155" s="21"/>
      <c r="G155" s="21"/>
      <c r="H155" s="21"/>
      <c r="I155" s="21"/>
    </row>
  </sheetData>
  <autoFilter ref="A5:J155">
    <extLst/>
  </autoFilter>
  <mergeCells count="10">
    <mergeCell ref="G3:I3"/>
    <mergeCell ref="B4:C4"/>
    <mergeCell ref="F4:H4"/>
    <mergeCell ref="A154:I154"/>
    <mergeCell ref="A155:I155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"/>
  <sheetViews>
    <sheetView tabSelected="1" view="pageBreakPreview" zoomScaleNormal="100" zoomScaleSheetLayoutView="100" topLeftCell="A111" workbookViewId="0">
      <selection activeCell="G43" sqref="G43"/>
    </sheetView>
  </sheetViews>
  <sheetFormatPr defaultColWidth="9" defaultRowHeight="13.5" outlineLevelCol="4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274</v>
      </c>
      <c r="B1" s="1"/>
      <c r="C1" s="1"/>
      <c r="D1" s="1"/>
      <c r="E1" s="1"/>
    </row>
    <row r="2" ht="30" customHeight="1" spans="1:5">
      <c r="A2" s="2"/>
      <c r="B2" s="2"/>
      <c r="C2" s="2"/>
      <c r="D2" s="2"/>
      <c r="E2" s="3" t="s">
        <v>1</v>
      </c>
    </row>
    <row r="3" ht="30" customHeight="1" spans="1:5">
      <c r="A3" s="4" t="s">
        <v>149</v>
      </c>
      <c r="B3" s="4"/>
      <c r="C3" s="4"/>
      <c r="D3" s="4" t="s">
        <v>155</v>
      </c>
      <c r="E3" s="4"/>
    </row>
    <row r="4" ht="30" customHeight="1" spans="1:5">
      <c r="A4" s="4" t="s">
        <v>275</v>
      </c>
      <c r="B4" s="4"/>
      <c r="C4" s="4"/>
      <c r="D4" s="5" t="s">
        <v>152</v>
      </c>
      <c r="E4" s="5"/>
    </row>
    <row r="5" ht="30" customHeight="1" spans="1:5">
      <c r="A5" s="4" t="s">
        <v>276</v>
      </c>
      <c r="B5" s="4" t="s">
        <v>277</v>
      </c>
      <c r="C5" s="4"/>
      <c r="D5" s="4">
        <f>D6</f>
        <v>2103.96</v>
      </c>
      <c r="E5" s="4"/>
    </row>
    <row r="6" ht="30" customHeight="1" spans="1:5">
      <c r="A6" s="4"/>
      <c r="B6" s="4" t="s">
        <v>278</v>
      </c>
      <c r="C6" s="4"/>
      <c r="D6" s="6">
        <v>2103.96</v>
      </c>
      <c r="E6" s="6"/>
    </row>
    <row r="7" ht="30" customHeight="1" spans="1:5">
      <c r="A7" s="4"/>
      <c r="B7" s="4" t="s">
        <v>279</v>
      </c>
      <c r="C7" s="4"/>
      <c r="D7" s="6"/>
      <c r="E7" s="6"/>
    </row>
    <row r="8" ht="30" customHeight="1" spans="1:5">
      <c r="A8" s="7" t="s">
        <v>280</v>
      </c>
      <c r="B8" s="8" t="s">
        <v>281</v>
      </c>
      <c r="C8" s="8"/>
      <c r="D8" s="8"/>
      <c r="E8" s="8"/>
    </row>
    <row r="9" ht="30" customHeight="1" spans="1:5">
      <c r="A9" s="9"/>
      <c r="B9" s="8"/>
      <c r="C9" s="8"/>
      <c r="D9" s="8"/>
      <c r="E9" s="8"/>
    </row>
    <row r="10" ht="30" customHeight="1" spans="1:5">
      <c r="A10" s="4" t="s">
        <v>282</v>
      </c>
      <c r="B10" s="4" t="s">
        <v>283</v>
      </c>
      <c r="C10" s="4" t="s">
        <v>284</v>
      </c>
      <c r="D10" s="4" t="s">
        <v>285</v>
      </c>
      <c r="E10" s="4" t="s">
        <v>286</v>
      </c>
    </row>
    <row r="11" ht="30" customHeight="1" spans="1:5">
      <c r="A11" s="4"/>
      <c r="B11" s="4" t="s">
        <v>287</v>
      </c>
      <c r="C11" s="7" t="s">
        <v>288</v>
      </c>
      <c r="D11" s="10" t="s">
        <v>289</v>
      </c>
      <c r="E11" s="10" t="s">
        <v>290</v>
      </c>
    </row>
    <row r="12" ht="30" customHeight="1" spans="1:5">
      <c r="A12" s="4"/>
      <c r="B12" s="4"/>
      <c r="C12" s="11"/>
      <c r="D12" s="10" t="s">
        <v>291</v>
      </c>
      <c r="E12" s="10" t="s">
        <v>292</v>
      </c>
    </row>
    <row r="13" ht="30" customHeight="1" spans="1:5">
      <c r="A13" s="4"/>
      <c r="B13" s="4"/>
      <c r="C13" s="9"/>
      <c r="D13" s="10" t="s">
        <v>293</v>
      </c>
      <c r="E13" s="10" t="s">
        <v>294</v>
      </c>
    </row>
    <row r="14" ht="30" customHeight="1" spans="1:5">
      <c r="A14" s="4"/>
      <c r="B14" s="4"/>
      <c r="C14" s="4" t="s">
        <v>295</v>
      </c>
      <c r="D14" s="10" t="s">
        <v>296</v>
      </c>
      <c r="E14" s="12">
        <v>1</v>
      </c>
    </row>
    <row r="15" ht="30" customHeight="1" spans="1:5">
      <c r="A15" s="4"/>
      <c r="B15" s="4"/>
      <c r="C15" s="4" t="s">
        <v>297</v>
      </c>
      <c r="D15" s="10" t="s">
        <v>298</v>
      </c>
      <c r="E15" s="10">
        <v>2103.96</v>
      </c>
    </row>
    <row r="16" ht="30" customHeight="1" spans="1:5">
      <c r="A16" s="4"/>
      <c r="B16" s="4"/>
      <c r="C16" s="4" t="s">
        <v>299</v>
      </c>
      <c r="D16" s="10" t="s">
        <v>300</v>
      </c>
      <c r="E16" s="12">
        <v>1</v>
      </c>
    </row>
    <row r="17" ht="30" customHeight="1" spans="1:5">
      <c r="A17" s="4"/>
      <c r="B17" s="4" t="s">
        <v>301</v>
      </c>
      <c r="C17" s="4" t="s">
        <v>302</v>
      </c>
      <c r="D17" s="10"/>
      <c r="E17" s="10"/>
    </row>
    <row r="18" ht="30" customHeight="1" spans="1:5">
      <c r="A18" s="4"/>
      <c r="B18" s="4"/>
      <c r="C18" s="4" t="s">
        <v>303</v>
      </c>
      <c r="D18" s="10" t="s">
        <v>304</v>
      </c>
      <c r="E18" s="12">
        <v>1</v>
      </c>
    </row>
    <row r="19" ht="30" customHeight="1" spans="1:5">
      <c r="A19" s="4"/>
      <c r="B19" s="4"/>
      <c r="C19" s="4" t="s">
        <v>305</v>
      </c>
      <c r="D19" s="10"/>
      <c r="E19" s="10"/>
    </row>
    <row r="20" ht="30" customHeight="1" spans="1:5">
      <c r="A20" s="4"/>
      <c r="B20" s="4"/>
      <c r="C20" s="4" t="s">
        <v>306</v>
      </c>
      <c r="D20" s="10"/>
      <c r="E20" s="10"/>
    </row>
    <row r="21" ht="30" customHeight="1" spans="1:5">
      <c r="A21" s="4"/>
      <c r="B21" s="4"/>
      <c r="C21" s="4" t="s">
        <v>307</v>
      </c>
      <c r="D21" s="10" t="s">
        <v>308</v>
      </c>
      <c r="E21" s="13">
        <v>0.95</v>
      </c>
    </row>
    <row r="22" ht="30" customHeight="1" spans="1:5">
      <c r="A22" s="14" t="s">
        <v>309</v>
      </c>
      <c r="B22" s="14"/>
      <c r="C22" s="14"/>
      <c r="D22" s="14"/>
      <c r="E22" s="14"/>
    </row>
    <row r="23" ht="30" customHeight="1"/>
    <row r="24" ht="30" customHeight="1" spans="1:5">
      <c r="A24" s="1" t="s">
        <v>274</v>
      </c>
      <c r="B24" s="1"/>
      <c r="C24" s="1"/>
      <c r="D24" s="1"/>
      <c r="E24" s="1"/>
    </row>
    <row r="25" ht="30" customHeight="1" spans="1:5">
      <c r="A25" s="2"/>
      <c r="B25" s="2"/>
      <c r="C25" s="2"/>
      <c r="D25" s="2"/>
      <c r="E25" s="3" t="s">
        <v>1</v>
      </c>
    </row>
    <row r="26" ht="30" customHeight="1" spans="1:5">
      <c r="A26" s="4" t="s">
        <v>149</v>
      </c>
      <c r="B26" s="4"/>
      <c r="C26" s="4"/>
      <c r="D26" s="4" t="s">
        <v>161</v>
      </c>
      <c r="E26" s="4"/>
    </row>
    <row r="27" ht="30" customHeight="1" spans="1:5">
      <c r="A27" s="4" t="s">
        <v>275</v>
      </c>
      <c r="B27" s="4"/>
      <c r="C27" s="4"/>
      <c r="D27" s="5" t="s">
        <v>152</v>
      </c>
      <c r="E27" s="5"/>
    </row>
    <row r="28" ht="30" customHeight="1" spans="1:5">
      <c r="A28" s="4" t="s">
        <v>276</v>
      </c>
      <c r="B28" s="4" t="s">
        <v>277</v>
      </c>
      <c r="C28" s="4"/>
      <c r="D28" s="4">
        <v>66.36</v>
      </c>
      <c r="E28" s="4"/>
    </row>
    <row r="29" ht="30" customHeight="1" spans="1:5">
      <c r="A29" s="4"/>
      <c r="B29" s="4" t="s">
        <v>278</v>
      </c>
      <c r="C29" s="4"/>
      <c r="D29" s="6">
        <v>66.36</v>
      </c>
      <c r="E29" s="6"/>
    </row>
    <row r="30" ht="30" customHeight="1" spans="1:5">
      <c r="A30" s="4"/>
      <c r="B30" s="4" t="s">
        <v>279</v>
      </c>
      <c r="C30" s="4"/>
      <c r="D30" s="6"/>
      <c r="E30" s="6"/>
    </row>
    <row r="31" ht="30" customHeight="1" spans="1:5">
      <c r="A31" s="7" t="s">
        <v>280</v>
      </c>
      <c r="B31" s="8" t="s">
        <v>310</v>
      </c>
      <c r="C31" s="8"/>
      <c r="D31" s="8"/>
      <c r="E31" s="8"/>
    </row>
    <row r="32" ht="30" customHeight="1" spans="1:5">
      <c r="A32" s="9"/>
      <c r="B32" s="8"/>
      <c r="C32" s="8"/>
      <c r="D32" s="8"/>
      <c r="E32" s="8"/>
    </row>
    <row r="33" ht="30" customHeight="1" spans="1:5">
      <c r="A33" s="4" t="s">
        <v>282</v>
      </c>
      <c r="B33" s="4" t="s">
        <v>283</v>
      </c>
      <c r="C33" s="4" t="s">
        <v>284</v>
      </c>
      <c r="D33" s="4" t="s">
        <v>285</v>
      </c>
      <c r="E33" s="4" t="s">
        <v>286</v>
      </c>
    </row>
    <row r="34" ht="30" customHeight="1" spans="1:5">
      <c r="A34" s="4"/>
      <c r="B34" s="4" t="s">
        <v>287</v>
      </c>
      <c r="C34" s="4" t="s">
        <v>288</v>
      </c>
      <c r="D34" s="10" t="s">
        <v>311</v>
      </c>
      <c r="E34" s="4" t="s">
        <v>312</v>
      </c>
    </row>
    <row r="35" ht="30" customHeight="1" spans="1:5">
      <c r="A35" s="4"/>
      <c r="B35" s="4"/>
      <c r="C35" s="4" t="s">
        <v>295</v>
      </c>
      <c r="D35" s="10" t="s">
        <v>313</v>
      </c>
      <c r="E35" s="12">
        <v>1</v>
      </c>
    </row>
    <row r="36" ht="30" customHeight="1" spans="1:5">
      <c r="A36" s="4"/>
      <c r="B36" s="4"/>
      <c r="C36" s="4" t="s">
        <v>297</v>
      </c>
      <c r="D36" s="10" t="s">
        <v>314</v>
      </c>
      <c r="E36" s="4">
        <v>66.36</v>
      </c>
    </row>
    <row r="37" ht="30" customHeight="1" spans="1:5">
      <c r="A37" s="4"/>
      <c r="B37" s="4"/>
      <c r="C37" s="4" t="s">
        <v>299</v>
      </c>
      <c r="D37" s="10" t="s">
        <v>315</v>
      </c>
      <c r="E37" s="12">
        <v>1</v>
      </c>
    </row>
    <row r="38" ht="30" customHeight="1" spans="1:5">
      <c r="A38" s="4"/>
      <c r="B38" s="4" t="s">
        <v>301</v>
      </c>
      <c r="C38" s="4" t="s">
        <v>302</v>
      </c>
      <c r="D38" s="10"/>
      <c r="E38" s="4"/>
    </row>
    <row r="39" ht="30" customHeight="1" spans="1:5">
      <c r="A39" s="4"/>
      <c r="B39" s="4"/>
      <c r="C39" s="4" t="s">
        <v>303</v>
      </c>
      <c r="D39" s="10" t="s">
        <v>316</v>
      </c>
      <c r="E39" s="4" t="s">
        <v>317</v>
      </c>
    </row>
    <row r="40" ht="30" customHeight="1" spans="1:5">
      <c r="A40" s="4"/>
      <c r="B40" s="4"/>
      <c r="C40" s="4" t="s">
        <v>305</v>
      </c>
      <c r="D40" s="10"/>
      <c r="E40" s="4"/>
    </row>
    <row r="41" ht="30" customHeight="1" spans="1:5">
      <c r="A41" s="4"/>
      <c r="B41" s="4"/>
      <c r="C41" s="4" t="s">
        <v>306</v>
      </c>
      <c r="D41" s="10" t="s">
        <v>318</v>
      </c>
      <c r="E41" s="4" t="s">
        <v>319</v>
      </c>
    </row>
    <row r="42" ht="30" customHeight="1" spans="1:5">
      <c r="A42" s="4"/>
      <c r="B42" s="4"/>
      <c r="C42" s="4" t="s">
        <v>307</v>
      </c>
      <c r="D42" s="10" t="s">
        <v>308</v>
      </c>
      <c r="E42" s="15">
        <v>0.95</v>
      </c>
    </row>
    <row r="43" ht="30" customHeight="1" spans="1:5">
      <c r="A43" s="14" t="s">
        <v>309</v>
      </c>
      <c r="B43" s="14"/>
      <c r="C43" s="14"/>
      <c r="D43" s="14"/>
      <c r="E43" s="14"/>
    </row>
    <row r="44" ht="30" customHeight="1"/>
    <row r="45" ht="30" customHeight="1" spans="1:5">
      <c r="A45" s="1" t="s">
        <v>274</v>
      </c>
      <c r="B45" s="1"/>
      <c r="C45" s="1"/>
      <c r="D45" s="1"/>
      <c r="E45" s="1"/>
    </row>
    <row r="46" ht="30" customHeight="1" spans="1:5">
      <c r="A46" s="2"/>
      <c r="B46" s="2"/>
      <c r="C46" s="2"/>
      <c r="D46" s="2"/>
      <c r="E46" s="3" t="s">
        <v>1</v>
      </c>
    </row>
    <row r="47" ht="30" customHeight="1" spans="1:5">
      <c r="A47" s="4" t="s">
        <v>149</v>
      </c>
      <c r="B47" s="4"/>
      <c r="C47" s="4"/>
      <c r="D47" s="4" t="s">
        <v>180</v>
      </c>
      <c r="E47" s="4"/>
    </row>
    <row r="48" ht="30" customHeight="1" spans="1:5">
      <c r="A48" s="4" t="s">
        <v>275</v>
      </c>
      <c r="B48" s="4"/>
      <c r="C48" s="4"/>
      <c r="D48" s="5" t="s">
        <v>152</v>
      </c>
      <c r="E48" s="5"/>
    </row>
    <row r="49" ht="30" customHeight="1" spans="1:5">
      <c r="A49" s="4" t="s">
        <v>276</v>
      </c>
      <c r="B49" s="4" t="s">
        <v>277</v>
      </c>
      <c r="C49" s="4"/>
      <c r="D49" s="4">
        <v>145</v>
      </c>
      <c r="E49" s="4"/>
    </row>
    <row r="50" ht="30" customHeight="1" spans="1:5">
      <c r="A50" s="4"/>
      <c r="B50" s="4" t="s">
        <v>278</v>
      </c>
      <c r="C50" s="4"/>
      <c r="D50" s="6">
        <f>D49</f>
        <v>145</v>
      </c>
      <c r="E50" s="6"/>
    </row>
    <row r="51" ht="30" customHeight="1" spans="1:5">
      <c r="A51" s="4"/>
      <c r="B51" s="4" t="s">
        <v>279</v>
      </c>
      <c r="C51" s="4"/>
      <c r="D51" s="6"/>
      <c r="E51" s="6"/>
    </row>
    <row r="52" ht="30" customHeight="1" spans="1:5">
      <c r="A52" s="7" t="s">
        <v>280</v>
      </c>
      <c r="B52" s="8" t="s">
        <v>320</v>
      </c>
      <c r="C52" s="8"/>
      <c r="D52" s="8"/>
      <c r="E52" s="8"/>
    </row>
    <row r="53" ht="30" customHeight="1" spans="1:5">
      <c r="A53" s="9"/>
      <c r="B53" s="8"/>
      <c r="C53" s="8"/>
      <c r="D53" s="8"/>
      <c r="E53" s="8"/>
    </row>
    <row r="54" ht="30" customHeight="1" spans="1:5">
      <c r="A54" s="4" t="s">
        <v>282</v>
      </c>
      <c r="B54" s="4" t="s">
        <v>283</v>
      </c>
      <c r="C54" s="4" t="s">
        <v>284</v>
      </c>
      <c r="D54" s="4" t="s">
        <v>285</v>
      </c>
      <c r="E54" s="4" t="s">
        <v>286</v>
      </c>
    </row>
    <row r="55" ht="30" customHeight="1" spans="1:5">
      <c r="A55" s="4"/>
      <c r="B55" s="4" t="s">
        <v>287</v>
      </c>
      <c r="C55" s="4" t="s">
        <v>288</v>
      </c>
      <c r="D55" s="10" t="s">
        <v>321</v>
      </c>
      <c r="E55" s="4" t="s">
        <v>322</v>
      </c>
    </row>
    <row r="56" ht="30" customHeight="1" spans="1:5">
      <c r="A56" s="4"/>
      <c r="B56" s="4"/>
      <c r="C56" s="4" t="s">
        <v>295</v>
      </c>
      <c r="D56" s="10" t="s">
        <v>296</v>
      </c>
      <c r="E56" s="12">
        <v>1</v>
      </c>
    </row>
    <row r="57" ht="30" customHeight="1" spans="1:5">
      <c r="A57" s="4"/>
      <c r="B57" s="4"/>
      <c r="C57" s="4" t="s">
        <v>297</v>
      </c>
      <c r="D57" s="10" t="s">
        <v>323</v>
      </c>
      <c r="E57" s="4">
        <v>145</v>
      </c>
    </row>
    <row r="58" ht="30" customHeight="1" spans="1:5">
      <c r="A58" s="4"/>
      <c r="B58" s="4"/>
      <c r="C58" s="4" t="s">
        <v>299</v>
      </c>
      <c r="D58" s="10" t="s">
        <v>315</v>
      </c>
      <c r="E58" s="12">
        <v>1</v>
      </c>
    </row>
    <row r="59" ht="30" customHeight="1" spans="1:5">
      <c r="A59" s="4"/>
      <c r="B59" s="4" t="s">
        <v>301</v>
      </c>
      <c r="C59" s="4" t="s">
        <v>302</v>
      </c>
      <c r="D59" s="10"/>
      <c r="E59" s="4"/>
    </row>
    <row r="60" ht="30" customHeight="1" spans="1:5">
      <c r="A60" s="4"/>
      <c r="B60" s="4"/>
      <c r="C60" s="4" t="s">
        <v>303</v>
      </c>
      <c r="D60" s="10" t="s">
        <v>316</v>
      </c>
      <c r="E60" s="16" t="s">
        <v>324</v>
      </c>
    </row>
    <row r="61" ht="30" customHeight="1" spans="1:5">
      <c r="A61" s="4"/>
      <c r="B61" s="4"/>
      <c r="C61" s="4" t="s">
        <v>305</v>
      </c>
      <c r="D61" s="10"/>
      <c r="E61" s="4"/>
    </row>
    <row r="62" ht="30" customHeight="1" spans="1:5">
      <c r="A62" s="4"/>
      <c r="B62" s="4"/>
      <c r="C62" s="4" t="s">
        <v>306</v>
      </c>
      <c r="D62" s="10" t="s">
        <v>318</v>
      </c>
      <c r="E62" s="4" t="s">
        <v>319</v>
      </c>
    </row>
    <row r="63" ht="30" customHeight="1" spans="1:5">
      <c r="A63" s="4"/>
      <c r="B63" s="4"/>
      <c r="C63" s="4" t="s">
        <v>307</v>
      </c>
      <c r="D63" s="10" t="s">
        <v>308</v>
      </c>
      <c r="E63" s="15">
        <v>0.95</v>
      </c>
    </row>
    <row r="64" ht="30" customHeight="1" spans="1:5">
      <c r="A64" s="14" t="s">
        <v>309</v>
      </c>
      <c r="B64" s="14"/>
      <c r="C64" s="14"/>
      <c r="D64" s="14"/>
      <c r="E64" s="14"/>
    </row>
    <row r="65" ht="30" customHeight="1"/>
    <row r="66" ht="30" customHeight="1" spans="1:5">
      <c r="A66" s="1" t="s">
        <v>274</v>
      </c>
      <c r="B66" s="1"/>
      <c r="C66" s="1"/>
      <c r="D66" s="1"/>
      <c r="E66" s="1"/>
    </row>
    <row r="67" ht="30" customHeight="1" spans="1:5">
      <c r="A67" s="2"/>
      <c r="B67" s="2"/>
      <c r="C67" s="2"/>
      <c r="D67" s="2"/>
      <c r="E67" s="3" t="s">
        <v>1</v>
      </c>
    </row>
    <row r="68" ht="30" customHeight="1" spans="1:5">
      <c r="A68" s="4" t="s">
        <v>149</v>
      </c>
      <c r="B68" s="4"/>
      <c r="C68" s="4"/>
      <c r="D68" s="4" t="s">
        <v>196</v>
      </c>
      <c r="E68" s="4"/>
    </row>
    <row r="69" ht="30" customHeight="1" spans="1:5">
      <c r="A69" s="4" t="s">
        <v>275</v>
      </c>
      <c r="B69" s="4"/>
      <c r="C69" s="4"/>
      <c r="D69" s="5" t="s">
        <v>152</v>
      </c>
      <c r="E69" s="5"/>
    </row>
    <row r="70" ht="30" customHeight="1" spans="1:5">
      <c r="A70" s="4" t="s">
        <v>276</v>
      </c>
      <c r="B70" s="4" t="s">
        <v>277</v>
      </c>
      <c r="C70" s="4"/>
      <c r="D70" s="4">
        <v>29.89</v>
      </c>
      <c r="E70" s="4"/>
    </row>
    <row r="71" ht="30" customHeight="1" spans="1:5">
      <c r="A71" s="4"/>
      <c r="B71" s="4" t="s">
        <v>278</v>
      </c>
      <c r="C71" s="4"/>
      <c r="D71" s="6">
        <f>D70</f>
        <v>29.89</v>
      </c>
      <c r="E71" s="6"/>
    </row>
    <row r="72" ht="30" customHeight="1" spans="1:5">
      <c r="A72" s="4"/>
      <c r="B72" s="4" t="s">
        <v>279</v>
      </c>
      <c r="C72" s="4"/>
      <c r="D72" s="6"/>
      <c r="E72" s="6"/>
    </row>
    <row r="73" ht="30" customHeight="1" spans="1:5">
      <c r="A73" s="7" t="s">
        <v>280</v>
      </c>
      <c r="B73" s="8" t="s">
        <v>325</v>
      </c>
      <c r="C73" s="8"/>
      <c r="D73" s="8"/>
      <c r="E73" s="8"/>
    </row>
    <row r="74" ht="30" customHeight="1" spans="1:5">
      <c r="A74" s="9"/>
      <c r="B74" s="8"/>
      <c r="C74" s="8"/>
      <c r="D74" s="8"/>
      <c r="E74" s="8"/>
    </row>
    <row r="75" ht="30" customHeight="1" spans="1:5">
      <c r="A75" s="4" t="s">
        <v>282</v>
      </c>
      <c r="B75" s="4" t="s">
        <v>283</v>
      </c>
      <c r="C75" s="4" t="s">
        <v>284</v>
      </c>
      <c r="D75" s="4" t="s">
        <v>285</v>
      </c>
      <c r="E75" s="4" t="s">
        <v>286</v>
      </c>
    </row>
    <row r="76" ht="30" customHeight="1" spans="1:5">
      <c r="A76" s="4"/>
      <c r="B76" s="4" t="s">
        <v>287</v>
      </c>
      <c r="C76" s="4" t="s">
        <v>288</v>
      </c>
      <c r="D76" s="10" t="s">
        <v>326</v>
      </c>
      <c r="E76" s="4" t="s">
        <v>327</v>
      </c>
    </row>
    <row r="77" ht="30" customHeight="1" spans="1:5">
      <c r="A77" s="4"/>
      <c r="B77" s="4"/>
      <c r="C77" s="4" t="s">
        <v>295</v>
      </c>
      <c r="D77" s="10" t="s">
        <v>296</v>
      </c>
      <c r="E77" s="12">
        <v>1</v>
      </c>
    </row>
    <row r="78" ht="30" customHeight="1" spans="1:5">
      <c r="A78" s="4"/>
      <c r="B78" s="4"/>
      <c r="C78" s="4" t="s">
        <v>297</v>
      </c>
      <c r="D78" s="10" t="s">
        <v>328</v>
      </c>
      <c r="E78" s="4">
        <v>29.89</v>
      </c>
    </row>
    <row r="79" ht="30" customHeight="1" spans="1:5">
      <c r="A79" s="4"/>
      <c r="B79" s="4"/>
      <c r="C79" s="4" t="s">
        <v>299</v>
      </c>
      <c r="D79" s="10" t="s">
        <v>329</v>
      </c>
      <c r="E79" s="12">
        <v>1</v>
      </c>
    </row>
    <row r="80" ht="30" customHeight="1" spans="1:5">
      <c r="A80" s="4"/>
      <c r="B80" s="4" t="s">
        <v>301</v>
      </c>
      <c r="C80" s="4" t="s">
        <v>302</v>
      </c>
      <c r="D80" s="10"/>
      <c r="E80" s="4"/>
    </row>
    <row r="81" ht="30" customHeight="1" spans="1:5">
      <c r="A81" s="4"/>
      <c r="B81" s="4"/>
      <c r="C81" s="4" t="s">
        <v>303</v>
      </c>
      <c r="D81" s="10" t="s">
        <v>330</v>
      </c>
      <c r="E81" s="17" t="s">
        <v>331</v>
      </c>
    </row>
    <row r="82" ht="30" customHeight="1" spans="1:5">
      <c r="A82" s="4"/>
      <c r="B82" s="4"/>
      <c r="C82" s="4" t="s">
        <v>305</v>
      </c>
      <c r="D82" s="10"/>
      <c r="E82" s="4"/>
    </row>
    <row r="83" ht="30" customHeight="1" spans="1:5">
      <c r="A83" s="4"/>
      <c r="B83" s="4"/>
      <c r="C83" s="4" t="s">
        <v>306</v>
      </c>
      <c r="D83" s="10"/>
      <c r="E83" s="4"/>
    </row>
    <row r="84" ht="30" customHeight="1" spans="1:5">
      <c r="A84" s="4"/>
      <c r="B84" s="4"/>
      <c r="C84" s="4" t="s">
        <v>307</v>
      </c>
      <c r="D84" s="10" t="s">
        <v>308</v>
      </c>
      <c r="E84" s="18">
        <v>0.95</v>
      </c>
    </row>
    <row r="85" ht="30" customHeight="1" spans="1:5">
      <c r="A85" s="14" t="s">
        <v>309</v>
      </c>
      <c r="B85" s="14"/>
      <c r="C85" s="14"/>
      <c r="D85" s="14"/>
      <c r="E85" s="14"/>
    </row>
    <row r="86" ht="30" customHeight="1"/>
    <row r="87" ht="30" customHeight="1" spans="1:5">
      <c r="A87" s="1" t="s">
        <v>274</v>
      </c>
      <c r="B87" s="1"/>
      <c r="C87" s="1"/>
      <c r="D87" s="1"/>
      <c r="E87" s="1"/>
    </row>
    <row r="88" ht="30" customHeight="1" spans="1:5">
      <c r="A88" s="2"/>
      <c r="B88" s="2"/>
      <c r="C88" s="2"/>
      <c r="D88" s="2"/>
      <c r="E88" s="3" t="s">
        <v>1</v>
      </c>
    </row>
    <row r="89" ht="30" customHeight="1" spans="1:5">
      <c r="A89" s="4" t="s">
        <v>149</v>
      </c>
      <c r="B89" s="4"/>
      <c r="C89" s="4"/>
      <c r="D89" s="4" t="s">
        <v>172</v>
      </c>
      <c r="E89" s="4"/>
    </row>
    <row r="90" ht="30" customHeight="1" spans="1:5">
      <c r="A90" s="4" t="s">
        <v>275</v>
      </c>
      <c r="B90" s="4"/>
      <c r="C90" s="4"/>
      <c r="D90" s="5" t="s">
        <v>152</v>
      </c>
      <c r="E90" s="5"/>
    </row>
    <row r="91" ht="30" customHeight="1" spans="1:5">
      <c r="A91" s="4" t="s">
        <v>276</v>
      </c>
      <c r="B91" s="4" t="s">
        <v>277</v>
      </c>
      <c r="C91" s="4"/>
      <c r="D91" s="4">
        <v>289.2</v>
      </c>
      <c r="E91" s="4"/>
    </row>
    <row r="92" ht="30" customHeight="1" spans="1:5">
      <c r="A92" s="4"/>
      <c r="B92" s="4" t="s">
        <v>278</v>
      </c>
      <c r="C92" s="4"/>
      <c r="D92" s="6">
        <f>D91</f>
        <v>289.2</v>
      </c>
      <c r="E92" s="6"/>
    </row>
    <row r="93" ht="30" customHeight="1" spans="1:5">
      <c r="A93" s="4"/>
      <c r="B93" s="4" t="s">
        <v>279</v>
      </c>
      <c r="C93" s="4"/>
      <c r="D93" s="6"/>
      <c r="E93" s="6"/>
    </row>
    <row r="94" ht="30" customHeight="1" spans="1:5">
      <c r="A94" s="7" t="s">
        <v>280</v>
      </c>
      <c r="B94" s="8" t="s">
        <v>332</v>
      </c>
      <c r="C94" s="8"/>
      <c r="D94" s="8"/>
      <c r="E94" s="8"/>
    </row>
    <row r="95" ht="30" customHeight="1" spans="1:5">
      <c r="A95" s="9"/>
      <c r="B95" s="8"/>
      <c r="C95" s="8"/>
      <c r="D95" s="8"/>
      <c r="E95" s="8"/>
    </row>
    <row r="96" ht="30" customHeight="1" spans="1:5">
      <c r="A96" s="4" t="s">
        <v>282</v>
      </c>
      <c r="B96" s="4" t="s">
        <v>283</v>
      </c>
      <c r="C96" s="4" t="s">
        <v>284</v>
      </c>
      <c r="D96" s="4" t="s">
        <v>285</v>
      </c>
      <c r="E96" s="4" t="s">
        <v>286</v>
      </c>
    </row>
    <row r="97" ht="30" customHeight="1" spans="1:5">
      <c r="A97" s="4"/>
      <c r="B97" s="4" t="s">
        <v>287</v>
      </c>
      <c r="C97" s="4" t="s">
        <v>288</v>
      </c>
      <c r="D97" s="10" t="s">
        <v>333</v>
      </c>
      <c r="E97" s="4" t="s">
        <v>334</v>
      </c>
    </row>
    <row r="98" ht="30" customHeight="1" spans="1:5">
      <c r="A98" s="4"/>
      <c r="B98" s="4"/>
      <c r="C98" s="4" t="s">
        <v>295</v>
      </c>
      <c r="D98" s="10" t="s">
        <v>296</v>
      </c>
      <c r="E98" s="12">
        <v>1</v>
      </c>
    </row>
    <row r="99" ht="30" customHeight="1" spans="1:5">
      <c r="A99" s="4"/>
      <c r="B99" s="4"/>
      <c r="C99" s="4" t="s">
        <v>297</v>
      </c>
      <c r="D99" s="10" t="s">
        <v>323</v>
      </c>
      <c r="E99" s="4">
        <v>289.2</v>
      </c>
    </row>
    <row r="100" ht="30" customHeight="1" spans="1:5">
      <c r="A100" s="4"/>
      <c r="B100" s="4"/>
      <c r="C100" s="4" t="s">
        <v>299</v>
      </c>
      <c r="D100" s="10" t="s">
        <v>300</v>
      </c>
      <c r="E100" s="12">
        <v>1</v>
      </c>
    </row>
    <row r="101" ht="30" customHeight="1" spans="1:5">
      <c r="A101" s="4"/>
      <c r="B101" s="4" t="s">
        <v>301</v>
      </c>
      <c r="C101" s="4" t="s">
        <v>302</v>
      </c>
      <c r="D101" s="10"/>
      <c r="E101" s="4"/>
    </row>
    <row r="102" ht="30" customHeight="1" spans="1:5">
      <c r="A102" s="4"/>
      <c r="B102" s="4"/>
      <c r="C102" s="4" t="s">
        <v>303</v>
      </c>
      <c r="D102" s="10" t="s">
        <v>335</v>
      </c>
      <c r="E102" s="16" t="s">
        <v>336</v>
      </c>
    </row>
    <row r="103" ht="30" customHeight="1" spans="1:5">
      <c r="A103" s="4"/>
      <c r="B103" s="4"/>
      <c r="C103" s="4" t="s">
        <v>305</v>
      </c>
      <c r="D103" s="10"/>
      <c r="E103" s="4"/>
    </row>
    <row r="104" ht="30" customHeight="1" spans="1:5">
      <c r="A104" s="4"/>
      <c r="B104" s="4"/>
      <c r="C104" s="4" t="s">
        <v>306</v>
      </c>
      <c r="D104" s="10"/>
      <c r="E104" s="4"/>
    </row>
    <row r="105" ht="30" customHeight="1" spans="1:5">
      <c r="A105" s="4"/>
      <c r="B105" s="4"/>
      <c r="C105" s="4" t="s">
        <v>307</v>
      </c>
      <c r="D105" s="10" t="s">
        <v>337</v>
      </c>
      <c r="E105" s="15">
        <v>0.95</v>
      </c>
    </row>
    <row r="106" ht="30" customHeight="1" spans="1:5">
      <c r="A106" s="14" t="s">
        <v>309</v>
      </c>
      <c r="B106" s="14"/>
      <c r="C106" s="14"/>
      <c r="D106" s="14"/>
      <c r="E106" s="14"/>
    </row>
    <row r="107" ht="30" customHeight="1"/>
    <row r="108" ht="30" customHeight="1" spans="1:5">
      <c r="A108" s="1" t="s">
        <v>274</v>
      </c>
      <c r="B108" s="1"/>
      <c r="C108" s="1"/>
      <c r="D108" s="1"/>
      <c r="E108" s="1"/>
    </row>
    <row r="109" ht="30" customHeight="1" spans="1:5">
      <c r="A109" s="2"/>
      <c r="B109" s="2"/>
      <c r="C109" s="2"/>
      <c r="D109" s="2"/>
      <c r="E109" s="3" t="s">
        <v>1</v>
      </c>
    </row>
    <row r="110" ht="30" customHeight="1" spans="1:5">
      <c r="A110" s="4" t="s">
        <v>149</v>
      </c>
      <c r="B110" s="4"/>
      <c r="C110" s="4"/>
      <c r="D110" s="4" t="s">
        <v>164</v>
      </c>
      <c r="E110" s="4"/>
    </row>
    <row r="111" ht="30" customHeight="1" spans="1:5">
      <c r="A111" s="4" t="s">
        <v>275</v>
      </c>
      <c r="B111" s="4"/>
      <c r="C111" s="4"/>
      <c r="D111" s="5" t="s">
        <v>152</v>
      </c>
      <c r="E111" s="5"/>
    </row>
    <row r="112" ht="30" customHeight="1" spans="1:5">
      <c r="A112" s="4" t="s">
        <v>276</v>
      </c>
      <c r="B112" s="4" t="s">
        <v>277</v>
      </c>
      <c r="C112" s="4"/>
      <c r="D112" s="4">
        <v>235</v>
      </c>
      <c r="E112" s="4"/>
    </row>
    <row r="113" ht="30" customHeight="1" spans="1:5">
      <c r="A113" s="4"/>
      <c r="B113" s="4" t="s">
        <v>278</v>
      </c>
      <c r="C113" s="4"/>
      <c r="D113" s="6">
        <f>D112</f>
        <v>235</v>
      </c>
      <c r="E113" s="6"/>
    </row>
    <row r="114" ht="30" customHeight="1" spans="1:5">
      <c r="A114" s="4"/>
      <c r="B114" s="4" t="s">
        <v>279</v>
      </c>
      <c r="C114" s="4"/>
      <c r="D114" s="6"/>
      <c r="E114" s="6"/>
    </row>
    <row r="115" ht="30" customHeight="1" spans="1:5">
      <c r="A115" s="7" t="s">
        <v>280</v>
      </c>
      <c r="B115" s="8" t="s">
        <v>338</v>
      </c>
      <c r="C115" s="8"/>
      <c r="D115" s="8"/>
      <c r="E115" s="8"/>
    </row>
    <row r="116" ht="30" customHeight="1" spans="1:5">
      <c r="A116" s="9"/>
      <c r="B116" s="8"/>
      <c r="C116" s="8"/>
      <c r="D116" s="8"/>
      <c r="E116" s="8"/>
    </row>
    <row r="117" ht="30" customHeight="1" spans="1:5">
      <c r="A117" s="4" t="s">
        <v>282</v>
      </c>
      <c r="B117" s="4" t="s">
        <v>283</v>
      </c>
      <c r="C117" s="4" t="s">
        <v>284</v>
      </c>
      <c r="D117" s="4" t="s">
        <v>285</v>
      </c>
      <c r="E117" s="4" t="s">
        <v>286</v>
      </c>
    </row>
    <row r="118" ht="30" customHeight="1" spans="1:5">
      <c r="A118" s="4"/>
      <c r="B118" s="4" t="s">
        <v>287</v>
      </c>
      <c r="C118" s="4" t="s">
        <v>288</v>
      </c>
      <c r="D118" s="10" t="s">
        <v>339</v>
      </c>
      <c r="E118" s="19" t="s">
        <v>340</v>
      </c>
    </row>
    <row r="119" ht="30" customHeight="1" spans="1:5">
      <c r="A119" s="4"/>
      <c r="B119" s="4"/>
      <c r="C119" s="4" t="s">
        <v>295</v>
      </c>
      <c r="D119" s="10" t="s">
        <v>296</v>
      </c>
      <c r="E119" s="12">
        <v>1</v>
      </c>
    </row>
    <row r="120" ht="30" customHeight="1" spans="1:5">
      <c r="A120" s="4"/>
      <c r="B120" s="4"/>
      <c r="C120" s="4" t="s">
        <v>297</v>
      </c>
      <c r="D120" s="10" t="s">
        <v>341</v>
      </c>
      <c r="E120" s="4">
        <v>235</v>
      </c>
    </row>
    <row r="121" ht="30" customHeight="1" spans="1:5">
      <c r="A121" s="4"/>
      <c r="B121" s="4"/>
      <c r="C121" s="4" t="s">
        <v>299</v>
      </c>
      <c r="D121" s="10" t="s">
        <v>315</v>
      </c>
      <c r="E121" s="12">
        <v>1</v>
      </c>
    </row>
    <row r="122" ht="30" customHeight="1" spans="1:5">
      <c r="A122" s="4"/>
      <c r="B122" s="4" t="s">
        <v>301</v>
      </c>
      <c r="C122" s="4" t="s">
        <v>302</v>
      </c>
      <c r="D122" s="10"/>
      <c r="E122" s="4"/>
    </row>
    <row r="123" ht="30" customHeight="1" spans="1:5">
      <c r="A123" s="4"/>
      <c r="B123" s="4"/>
      <c r="C123" s="4" t="s">
        <v>303</v>
      </c>
      <c r="D123" s="10" t="s">
        <v>342</v>
      </c>
      <c r="E123" s="16" t="s">
        <v>336</v>
      </c>
    </row>
    <row r="124" ht="30" customHeight="1" spans="1:5">
      <c r="A124" s="4"/>
      <c r="B124" s="4"/>
      <c r="C124" s="4" t="s">
        <v>305</v>
      </c>
      <c r="D124" s="10"/>
      <c r="E124" s="4"/>
    </row>
    <row r="125" ht="30" customHeight="1" spans="1:5">
      <c r="A125" s="4"/>
      <c r="B125" s="4"/>
      <c r="C125" s="4" t="s">
        <v>306</v>
      </c>
      <c r="D125" s="10"/>
      <c r="E125" s="4"/>
    </row>
    <row r="126" ht="30" customHeight="1" spans="1:5">
      <c r="A126" s="4"/>
      <c r="B126" s="4"/>
      <c r="C126" s="4" t="s">
        <v>307</v>
      </c>
      <c r="D126" s="10" t="s">
        <v>343</v>
      </c>
      <c r="E126" s="15">
        <v>0.95</v>
      </c>
    </row>
    <row r="127" ht="30" customHeight="1" spans="1:5">
      <c r="A127" s="14" t="s">
        <v>309</v>
      </c>
      <c r="B127" s="14"/>
      <c r="C127" s="14"/>
      <c r="D127" s="14"/>
      <c r="E127" s="14"/>
    </row>
  </sheetData>
  <mergeCells count="109">
    <mergeCell ref="A1:E1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2:E22"/>
    <mergeCell ref="A24:E24"/>
    <mergeCell ref="A26:C26"/>
    <mergeCell ref="D26:E26"/>
    <mergeCell ref="A27:C27"/>
    <mergeCell ref="D27:E27"/>
    <mergeCell ref="B28:C28"/>
    <mergeCell ref="D28:E28"/>
    <mergeCell ref="B29:C29"/>
    <mergeCell ref="D29:E29"/>
    <mergeCell ref="B30:C30"/>
    <mergeCell ref="D30:E30"/>
    <mergeCell ref="A43:E43"/>
    <mergeCell ref="A45:E45"/>
    <mergeCell ref="A47:C47"/>
    <mergeCell ref="D47:E47"/>
    <mergeCell ref="A48:C48"/>
    <mergeCell ref="D48:E48"/>
    <mergeCell ref="B49:C49"/>
    <mergeCell ref="D49:E49"/>
    <mergeCell ref="B50:C50"/>
    <mergeCell ref="D50:E50"/>
    <mergeCell ref="B51:C51"/>
    <mergeCell ref="D51:E51"/>
    <mergeCell ref="A64:E64"/>
    <mergeCell ref="A66:E66"/>
    <mergeCell ref="A68:C68"/>
    <mergeCell ref="D68:E68"/>
    <mergeCell ref="A69:C69"/>
    <mergeCell ref="D69:E69"/>
    <mergeCell ref="B70:C70"/>
    <mergeCell ref="D70:E70"/>
    <mergeCell ref="B71:C71"/>
    <mergeCell ref="D71:E71"/>
    <mergeCell ref="B72:C72"/>
    <mergeCell ref="D72:E72"/>
    <mergeCell ref="A85:E85"/>
    <mergeCell ref="A87:E87"/>
    <mergeCell ref="A89:C89"/>
    <mergeCell ref="D89:E89"/>
    <mergeCell ref="A90:C90"/>
    <mergeCell ref="D90:E90"/>
    <mergeCell ref="B91:C91"/>
    <mergeCell ref="D91:E91"/>
    <mergeCell ref="B92:C92"/>
    <mergeCell ref="D92:E92"/>
    <mergeCell ref="B93:C93"/>
    <mergeCell ref="D93:E93"/>
    <mergeCell ref="A106:E106"/>
    <mergeCell ref="A108:E108"/>
    <mergeCell ref="A110:C110"/>
    <mergeCell ref="D110:E110"/>
    <mergeCell ref="A111:C111"/>
    <mergeCell ref="D111:E111"/>
    <mergeCell ref="B112:C112"/>
    <mergeCell ref="D112:E112"/>
    <mergeCell ref="B113:C113"/>
    <mergeCell ref="D113:E113"/>
    <mergeCell ref="B114:C114"/>
    <mergeCell ref="D114:E114"/>
    <mergeCell ref="A127:E127"/>
    <mergeCell ref="A5:A7"/>
    <mergeCell ref="A8:A9"/>
    <mergeCell ref="A10:A21"/>
    <mergeCell ref="A28:A30"/>
    <mergeCell ref="A31:A32"/>
    <mergeCell ref="A33:A42"/>
    <mergeCell ref="A49:A51"/>
    <mergeCell ref="A52:A53"/>
    <mergeCell ref="A54:A63"/>
    <mergeCell ref="A70:A72"/>
    <mergeCell ref="A73:A74"/>
    <mergeCell ref="A75:A84"/>
    <mergeCell ref="A91:A93"/>
    <mergeCell ref="A94:A95"/>
    <mergeCell ref="A96:A105"/>
    <mergeCell ref="A112:A114"/>
    <mergeCell ref="A115:A116"/>
    <mergeCell ref="A117:A126"/>
    <mergeCell ref="B11:B16"/>
    <mergeCell ref="B17:B21"/>
    <mergeCell ref="B34:B37"/>
    <mergeCell ref="B38:B42"/>
    <mergeCell ref="B55:B58"/>
    <mergeCell ref="B59:B63"/>
    <mergeCell ref="B76:B79"/>
    <mergeCell ref="B80:B84"/>
    <mergeCell ref="B97:B100"/>
    <mergeCell ref="B101:B105"/>
    <mergeCell ref="B118:B121"/>
    <mergeCell ref="B122:B126"/>
    <mergeCell ref="C11:C13"/>
    <mergeCell ref="B8:E9"/>
    <mergeCell ref="B31:E32"/>
    <mergeCell ref="B52:E53"/>
    <mergeCell ref="B73:E74"/>
    <mergeCell ref="B94:E95"/>
    <mergeCell ref="B115:E116"/>
  </mergeCells>
  <pageMargins left="0.75" right="0.75" top="1" bottom="1" header="0.5" footer="0.5"/>
  <pageSetup paperSize="9" scale="99" orientation="portrait"/>
  <headerFooter/>
  <rowBreaks count="5" manualBreakCount="5">
    <brk id="44" max="16383" man="1"/>
    <brk id="65" max="16383" man="1"/>
    <brk id="86" max="16383" man="1"/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O8" sqref="O8"/>
    </sheetView>
  </sheetViews>
  <sheetFormatPr defaultColWidth="9" defaultRowHeight="13.5"/>
  <cols>
    <col min="1" max="1" width="19.125" customWidth="1"/>
  </cols>
  <sheetData>
    <row r="1" ht="27" spans="1:19">
      <c r="A1" s="22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ht="15" customHeight="1" spans="1:19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105"/>
      <c r="N2" s="93"/>
      <c r="O2" s="106"/>
      <c r="P2" s="44" t="s">
        <v>1</v>
      </c>
      <c r="Q2" s="44"/>
      <c r="R2" s="44"/>
      <c r="S2" s="44"/>
    </row>
    <row r="3" ht="15" customHeight="1" spans="1:19">
      <c r="A3" s="45" t="s">
        <v>32</v>
      </c>
      <c r="B3" s="45" t="s">
        <v>33</v>
      </c>
      <c r="C3" s="45" t="s">
        <v>34</v>
      </c>
      <c r="D3" s="45"/>
      <c r="E3" s="45"/>
      <c r="F3" s="45"/>
      <c r="G3" s="45"/>
      <c r="H3" s="45"/>
      <c r="I3" s="45"/>
      <c r="J3" s="45"/>
      <c r="K3" s="45"/>
      <c r="L3" s="45"/>
      <c r="M3" s="107" t="s">
        <v>35</v>
      </c>
      <c r="N3" s="107"/>
      <c r="O3" s="107"/>
      <c r="P3" s="107"/>
      <c r="Q3" s="107"/>
      <c r="R3" s="107"/>
      <c r="S3" s="107"/>
    </row>
    <row r="4" ht="15" customHeight="1" spans="1:19">
      <c r="A4" s="45"/>
      <c r="B4" s="45"/>
      <c r="C4" s="99" t="s">
        <v>5</v>
      </c>
      <c r="D4" s="100" t="s">
        <v>36</v>
      </c>
      <c r="E4" s="100" t="s">
        <v>37</v>
      </c>
      <c r="F4" s="100" t="s">
        <v>38</v>
      </c>
      <c r="G4" s="100" t="s">
        <v>39</v>
      </c>
      <c r="H4" s="99" t="s">
        <v>19</v>
      </c>
      <c r="I4" s="108" t="s">
        <v>20</v>
      </c>
      <c r="J4" s="100" t="s">
        <v>21</v>
      </c>
      <c r="K4" s="100" t="s">
        <v>22</v>
      </c>
      <c r="L4" s="108" t="s">
        <v>23</v>
      </c>
      <c r="M4" s="108" t="s">
        <v>5</v>
      </c>
      <c r="N4" s="99" t="s">
        <v>40</v>
      </c>
      <c r="O4" s="99" t="s">
        <v>41</v>
      </c>
      <c r="P4" s="99" t="s">
        <v>42</v>
      </c>
      <c r="Q4" s="99" t="s">
        <v>43</v>
      </c>
      <c r="R4" s="99" t="s">
        <v>44</v>
      </c>
      <c r="S4" s="112" t="s">
        <v>45</v>
      </c>
    </row>
    <row r="5" ht="15" customHeight="1" spans="1:19">
      <c r="A5" s="45"/>
      <c r="B5" s="45"/>
      <c r="C5" s="99"/>
      <c r="D5" s="101"/>
      <c r="E5" s="101"/>
      <c r="F5" s="101"/>
      <c r="G5" s="101"/>
      <c r="H5" s="99"/>
      <c r="I5" s="109"/>
      <c r="J5" s="101"/>
      <c r="K5" s="101"/>
      <c r="L5" s="109"/>
      <c r="M5" s="109"/>
      <c r="N5" s="99"/>
      <c r="O5" s="99"/>
      <c r="P5" s="99"/>
      <c r="Q5" s="99"/>
      <c r="R5" s="99"/>
      <c r="S5" s="113"/>
    </row>
    <row r="6" ht="15" customHeight="1" spans="1:19">
      <c r="A6" s="45"/>
      <c r="B6" s="45"/>
      <c r="C6" s="99"/>
      <c r="D6" s="102"/>
      <c r="E6" s="102"/>
      <c r="F6" s="102"/>
      <c r="G6" s="102"/>
      <c r="H6" s="99"/>
      <c r="I6" s="110"/>
      <c r="J6" s="102"/>
      <c r="K6" s="102"/>
      <c r="L6" s="110"/>
      <c r="M6" s="110"/>
      <c r="N6" s="99"/>
      <c r="O6" s="99"/>
      <c r="P6" s="99"/>
      <c r="Q6" s="99"/>
      <c r="R6" s="99"/>
      <c r="S6" s="114"/>
    </row>
    <row r="7" ht="15" customHeight="1" spans="1:19">
      <c r="A7" s="83" t="s">
        <v>46</v>
      </c>
      <c r="B7" s="32">
        <f>C7+M7</f>
        <v>4744.36</v>
      </c>
      <c r="C7" s="32">
        <f>SUM(D7:L7)</f>
        <v>4368.98</v>
      </c>
      <c r="D7" s="103">
        <f>一、收支总表!C6</f>
        <v>4239.98</v>
      </c>
      <c r="E7" s="103">
        <f>一、收支总表!C7</f>
        <v>129</v>
      </c>
      <c r="F7" s="103"/>
      <c r="G7" s="103"/>
      <c r="H7" s="103"/>
      <c r="I7" s="103"/>
      <c r="J7" s="103"/>
      <c r="K7" s="103"/>
      <c r="L7" s="103"/>
      <c r="M7" s="32">
        <f>SUM(N7:S7)</f>
        <v>375.38</v>
      </c>
      <c r="N7" s="103">
        <f>一、收支总表!D6</f>
        <v>350.77</v>
      </c>
      <c r="O7" s="103">
        <f>一、收支总表!D7</f>
        <v>24.61</v>
      </c>
      <c r="P7" s="103"/>
      <c r="Q7" s="103"/>
      <c r="R7" s="103"/>
      <c r="S7" s="103"/>
    </row>
    <row r="8" ht="15" customHeight="1" spans="1:19">
      <c r="A8" s="49"/>
      <c r="B8" s="32">
        <f t="shared" ref="B8:B20" si="0">C8+M8</f>
        <v>0</v>
      </c>
      <c r="C8" s="32">
        <f t="shared" ref="C8:C20" si="1">SUM(D8:L8)</f>
        <v>0</v>
      </c>
      <c r="D8" s="50"/>
      <c r="E8" s="50"/>
      <c r="F8" s="50"/>
      <c r="G8" s="50"/>
      <c r="H8" s="50"/>
      <c r="I8" s="50"/>
      <c r="J8" s="50"/>
      <c r="K8" s="50"/>
      <c r="L8" s="50"/>
      <c r="M8" s="32">
        <f t="shared" ref="M8:M20" si="2">SUM(N8:S8)</f>
        <v>0</v>
      </c>
      <c r="N8" s="50"/>
      <c r="O8" s="50"/>
      <c r="P8" s="50"/>
      <c r="Q8" s="50"/>
      <c r="R8" s="50"/>
      <c r="S8" s="50"/>
    </row>
    <row r="9" ht="15" customHeight="1" spans="1:19">
      <c r="A9" s="49"/>
      <c r="B9" s="32">
        <f t="shared" si="0"/>
        <v>0</v>
      </c>
      <c r="C9" s="32">
        <f t="shared" si="1"/>
        <v>0</v>
      </c>
      <c r="D9" s="50"/>
      <c r="E9" s="50"/>
      <c r="F9" s="50"/>
      <c r="G9" s="50"/>
      <c r="H9" s="50"/>
      <c r="I9" s="50"/>
      <c r="J9" s="50"/>
      <c r="K9" s="50"/>
      <c r="L9" s="50"/>
      <c r="M9" s="32">
        <f t="shared" si="2"/>
        <v>0</v>
      </c>
      <c r="N9" s="50"/>
      <c r="O9" s="50"/>
      <c r="P9" s="50"/>
      <c r="Q9" s="50"/>
      <c r="R9" s="50"/>
      <c r="S9" s="50"/>
    </row>
    <row r="10" ht="15" customHeight="1" spans="1:19">
      <c r="A10" s="49"/>
      <c r="B10" s="32">
        <f t="shared" si="0"/>
        <v>0</v>
      </c>
      <c r="C10" s="32">
        <f t="shared" si="1"/>
        <v>0</v>
      </c>
      <c r="D10" s="50"/>
      <c r="E10" s="50"/>
      <c r="F10" s="50"/>
      <c r="G10" s="50"/>
      <c r="H10" s="50"/>
      <c r="I10" s="50"/>
      <c r="J10" s="50"/>
      <c r="K10" s="50"/>
      <c r="L10" s="50"/>
      <c r="M10" s="32">
        <f t="shared" si="2"/>
        <v>0</v>
      </c>
      <c r="N10" s="50"/>
      <c r="O10" s="50"/>
      <c r="P10" s="50"/>
      <c r="Q10" s="50"/>
      <c r="R10" s="50"/>
      <c r="S10" s="50"/>
    </row>
    <row r="11" ht="15" customHeight="1" spans="1:19">
      <c r="A11" s="49"/>
      <c r="B11" s="32">
        <f t="shared" si="0"/>
        <v>0</v>
      </c>
      <c r="C11" s="32">
        <f t="shared" si="1"/>
        <v>0</v>
      </c>
      <c r="D11" s="50"/>
      <c r="E11" s="50"/>
      <c r="F11" s="50"/>
      <c r="G11" s="50"/>
      <c r="H11" s="50"/>
      <c r="I11" s="50"/>
      <c r="J11" s="50"/>
      <c r="K11" s="50"/>
      <c r="L11" s="50"/>
      <c r="M11" s="32">
        <f t="shared" si="2"/>
        <v>0</v>
      </c>
      <c r="N11" s="50"/>
      <c r="O11" s="50"/>
      <c r="P11" s="50"/>
      <c r="Q11" s="50"/>
      <c r="R11" s="50"/>
      <c r="S11" s="50"/>
    </row>
    <row r="12" ht="15" customHeight="1" spans="1:19">
      <c r="A12" s="49"/>
      <c r="B12" s="32">
        <f t="shared" si="0"/>
        <v>0</v>
      </c>
      <c r="C12" s="32">
        <f t="shared" si="1"/>
        <v>0</v>
      </c>
      <c r="D12" s="50"/>
      <c r="E12" s="50"/>
      <c r="F12" s="50"/>
      <c r="G12" s="50"/>
      <c r="H12" s="50"/>
      <c r="I12" s="50"/>
      <c r="J12" s="50"/>
      <c r="K12" s="50"/>
      <c r="L12" s="50"/>
      <c r="M12" s="32">
        <f t="shared" si="2"/>
        <v>0</v>
      </c>
      <c r="N12" s="50"/>
      <c r="O12" s="50"/>
      <c r="P12" s="50"/>
      <c r="Q12" s="50"/>
      <c r="R12" s="50"/>
      <c r="S12" s="50"/>
    </row>
    <row r="13" ht="15" customHeight="1" spans="1:19">
      <c r="A13" s="47"/>
      <c r="B13" s="32">
        <f t="shared" si="0"/>
        <v>0</v>
      </c>
      <c r="C13" s="32">
        <f t="shared" si="1"/>
        <v>0</v>
      </c>
      <c r="D13" s="50"/>
      <c r="E13" s="50"/>
      <c r="F13" s="50"/>
      <c r="G13" s="50"/>
      <c r="H13" s="50"/>
      <c r="I13" s="50"/>
      <c r="J13" s="50"/>
      <c r="K13" s="50"/>
      <c r="L13" s="50"/>
      <c r="M13" s="32">
        <f t="shared" si="2"/>
        <v>0</v>
      </c>
      <c r="N13" s="50"/>
      <c r="O13" s="50"/>
      <c r="P13" s="50"/>
      <c r="Q13" s="50"/>
      <c r="R13" s="50"/>
      <c r="S13" s="50"/>
    </row>
    <row r="14" ht="15" customHeight="1" spans="1:19">
      <c r="A14" s="49"/>
      <c r="B14" s="32">
        <f t="shared" si="0"/>
        <v>0</v>
      </c>
      <c r="C14" s="32">
        <f t="shared" si="1"/>
        <v>0</v>
      </c>
      <c r="D14" s="50"/>
      <c r="E14" s="50"/>
      <c r="F14" s="50"/>
      <c r="G14" s="50"/>
      <c r="H14" s="50"/>
      <c r="I14" s="50"/>
      <c r="J14" s="50"/>
      <c r="K14" s="50"/>
      <c r="L14" s="50"/>
      <c r="M14" s="32">
        <f t="shared" si="2"/>
        <v>0</v>
      </c>
      <c r="N14" s="50"/>
      <c r="O14" s="50"/>
      <c r="P14" s="50"/>
      <c r="Q14" s="50"/>
      <c r="R14" s="50"/>
      <c r="S14" s="50"/>
    </row>
    <row r="15" ht="15" customHeight="1" spans="1:19">
      <c r="A15" s="49"/>
      <c r="B15" s="32">
        <f t="shared" si="0"/>
        <v>0</v>
      </c>
      <c r="C15" s="32">
        <f t="shared" si="1"/>
        <v>0</v>
      </c>
      <c r="D15" s="50"/>
      <c r="E15" s="50"/>
      <c r="F15" s="50"/>
      <c r="G15" s="50"/>
      <c r="H15" s="50"/>
      <c r="I15" s="50"/>
      <c r="J15" s="50"/>
      <c r="K15" s="50"/>
      <c r="L15" s="50"/>
      <c r="M15" s="32">
        <f t="shared" si="2"/>
        <v>0</v>
      </c>
      <c r="N15" s="50"/>
      <c r="O15" s="50"/>
      <c r="P15" s="50"/>
      <c r="Q15" s="50"/>
      <c r="R15" s="50"/>
      <c r="S15" s="50"/>
    </row>
    <row r="16" ht="15" customHeight="1" spans="1:19">
      <c r="A16" s="49"/>
      <c r="B16" s="32">
        <f t="shared" si="0"/>
        <v>0</v>
      </c>
      <c r="C16" s="32">
        <f t="shared" si="1"/>
        <v>0</v>
      </c>
      <c r="D16" s="50"/>
      <c r="E16" s="50"/>
      <c r="F16" s="50"/>
      <c r="G16" s="50"/>
      <c r="H16" s="50"/>
      <c r="I16" s="50"/>
      <c r="J16" s="50"/>
      <c r="K16" s="50"/>
      <c r="L16" s="50"/>
      <c r="M16" s="32">
        <f t="shared" si="2"/>
        <v>0</v>
      </c>
      <c r="N16" s="50"/>
      <c r="O16" s="50"/>
      <c r="P16" s="50"/>
      <c r="Q16" s="50"/>
      <c r="R16" s="50"/>
      <c r="S16" s="50"/>
    </row>
    <row r="17" ht="15" customHeight="1" spans="1:19">
      <c r="A17" s="49"/>
      <c r="B17" s="32">
        <f t="shared" si="0"/>
        <v>0</v>
      </c>
      <c r="C17" s="32">
        <f t="shared" si="1"/>
        <v>0</v>
      </c>
      <c r="D17" s="50"/>
      <c r="E17" s="50"/>
      <c r="F17" s="50"/>
      <c r="G17" s="50"/>
      <c r="H17" s="50"/>
      <c r="I17" s="50"/>
      <c r="J17" s="50"/>
      <c r="K17" s="50"/>
      <c r="L17" s="50"/>
      <c r="M17" s="32">
        <f t="shared" si="2"/>
        <v>0</v>
      </c>
      <c r="N17" s="50"/>
      <c r="O17" s="50"/>
      <c r="P17" s="50"/>
      <c r="Q17" s="50"/>
      <c r="R17" s="50"/>
      <c r="S17" s="50"/>
    </row>
    <row r="18" ht="15" customHeight="1" spans="1:19">
      <c r="A18" s="49"/>
      <c r="B18" s="32">
        <f t="shared" si="0"/>
        <v>0</v>
      </c>
      <c r="C18" s="32">
        <f t="shared" si="1"/>
        <v>0</v>
      </c>
      <c r="D18" s="50"/>
      <c r="E18" s="50"/>
      <c r="F18" s="50"/>
      <c r="G18" s="50"/>
      <c r="H18" s="50"/>
      <c r="I18" s="50"/>
      <c r="J18" s="50"/>
      <c r="K18" s="50"/>
      <c r="L18" s="50"/>
      <c r="M18" s="32">
        <f t="shared" si="2"/>
        <v>0</v>
      </c>
      <c r="N18" s="50"/>
      <c r="O18" s="50"/>
      <c r="P18" s="50"/>
      <c r="Q18" s="50"/>
      <c r="R18" s="50"/>
      <c r="S18" s="50"/>
    </row>
    <row r="19" ht="15" customHeight="1" spans="1:19">
      <c r="A19" s="49"/>
      <c r="B19" s="32">
        <f t="shared" si="0"/>
        <v>0</v>
      </c>
      <c r="C19" s="32">
        <f t="shared" si="1"/>
        <v>0</v>
      </c>
      <c r="D19" s="50"/>
      <c r="E19" s="50"/>
      <c r="F19" s="50"/>
      <c r="G19" s="50"/>
      <c r="H19" s="50"/>
      <c r="I19" s="50"/>
      <c r="J19" s="50"/>
      <c r="K19" s="50"/>
      <c r="L19" s="50"/>
      <c r="M19" s="32">
        <f t="shared" si="2"/>
        <v>0</v>
      </c>
      <c r="N19" s="50"/>
      <c r="O19" s="50"/>
      <c r="P19" s="50"/>
      <c r="Q19" s="50"/>
      <c r="R19" s="50"/>
      <c r="S19" s="50"/>
    </row>
    <row r="20" ht="15" customHeight="1" spans="1:19">
      <c r="A20" s="104" t="s">
        <v>47</v>
      </c>
      <c r="B20" s="32">
        <f t="shared" si="0"/>
        <v>4744.36</v>
      </c>
      <c r="C20" s="32">
        <f t="shared" si="1"/>
        <v>4368.98</v>
      </c>
      <c r="D20" s="32">
        <f>SUM(D7:D19)</f>
        <v>4239.98</v>
      </c>
      <c r="E20" s="32">
        <f t="shared" ref="E20:L20" si="3">SUM(E7:E19)</f>
        <v>129</v>
      </c>
      <c r="F20" s="32">
        <f t="shared" si="3"/>
        <v>0</v>
      </c>
      <c r="G20" s="32">
        <f t="shared" si="3"/>
        <v>0</v>
      </c>
      <c r="H20" s="32">
        <f t="shared" si="3"/>
        <v>0</v>
      </c>
      <c r="I20" s="32">
        <f t="shared" si="3"/>
        <v>0</v>
      </c>
      <c r="J20" s="32">
        <f t="shared" si="3"/>
        <v>0</v>
      </c>
      <c r="K20" s="32">
        <f t="shared" si="3"/>
        <v>0</v>
      </c>
      <c r="L20" s="32">
        <f t="shared" si="3"/>
        <v>0</v>
      </c>
      <c r="M20" s="32">
        <f t="shared" si="2"/>
        <v>375.38</v>
      </c>
      <c r="N20" s="111">
        <f t="shared" ref="N20:S20" si="4">SUM(N7:N19)</f>
        <v>350.77</v>
      </c>
      <c r="O20" s="111">
        <f t="shared" si="4"/>
        <v>24.61</v>
      </c>
      <c r="P20" s="111">
        <f t="shared" si="4"/>
        <v>0</v>
      </c>
      <c r="Q20" s="111">
        <f t="shared" si="4"/>
        <v>0</v>
      </c>
      <c r="R20" s="111">
        <f t="shared" si="4"/>
        <v>0</v>
      </c>
      <c r="S20" s="11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pane xSplit="5" ySplit="6" topLeftCell="F34" activePane="bottomRight" state="frozen"/>
      <selection/>
      <selection pane="topRight"/>
      <selection pane="bottomLeft"/>
      <selection pane="bottomRight" activeCell="D10" sqref="D10"/>
    </sheetView>
  </sheetViews>
  <sheetFormatPr defaultColWidth="9" defaultRowHeight="13.5" outlineLevelCol="7"/>
  <cols>
    <col min="1" max="1" width="15.125" customWidth="1"/>
    <col min="2" max="2" width="20.25" customWidth="1"/>
    <col min="3" max="3" width="12.625"/>
    <col min="5" max="5" width="12.625"/>
    <col min="8" max="8" width="26.375" customWidth="1"/>
  </cols>
  <sheetData>
    <row r="1" ht="28.5" customHeight="1" spans="1:8">
      <c r="A1" s="91" t="s">
        <v>48</v>
      </c>
      <c r="B1" s="92"/>
      <c r="C1" s="92"/>
      <c r="D1" s="92"/>
      <c r="E1" s="92"/>
      <c r="F1" s="92"/>
      <c r="G1" s="92"/>
      <c r="H1" s="92"/>
    </row>
    <row r="2" ht="15" customHeight="1" spans="1:8">
      <c r="A2" s="93"/>
      <c r="B2" s="93"/>
      <c r="C2" s="93"/>
      <c r="D2" s="93"/>
      <c r="E2" s="93"/>
      <c r="F2" s="44"/>
      <c r="G2" s="44" t="s">
        <v>1</v>
      </c>
      <c r="H2" s="44"/>
    </row>
    <row r="3" ht="15" customHeight="1" spans="1:8">
      <c r="A3" s="94" t="s">
        <v>49</v>
      </c>
      <c r="B3" s="94" t="s">
        <v>50</v>
      </c>
      <c r="C3" s="45" t="s">
        <v>5</v>
      </c>
      <c r="D3" s="94" t="s">
        <v>51</v>
      </c>
      <c r="E3" s="45" t="s">
        <v>52</v>
      </c>
      <c r="F3" s="25" t="s">
        <v>53</v>
      </c>
      <c r="G3" s="45" t="s">
        <v>54</v>
      </c>
      <c r="H3" s="45" t="s">
        <v>55</v>
      </c>
    </row>
    <row r="4" spans="1:8">
      <c r="A4" s="95"/>
      <c r="B4" s="95"/>
      <c r="C4" s="46"/>
      <c r="D4" s="95"/>
      <c r="E4" s="46"/>
      <c r="F4" s="96"/>
      <c r="G4" s="46"/>
      <c r="H4" s="46"/>
    </row>
    <row r="5" spans="1:8">
      <c r="A5" s="95"/>
      <c r="B5" s="95"/>
      <c r="C5" s="46"/>
      <c r="D5" s="95"/>
      <c r="E5" s="46"/>
      <c r="F5" s="96"/>
      <c r="G5" s="46"/>
      <c r="H5" s="46"/>
    </row>
    <row r="6" spans="1:8">
      <c r="A6" s="97"/>
      <c r="B6" s="97"/>
      <c r="C6" s="46"/>
      <c r="D6" s="97"/>
      <c r="E6" s="46"/>
      <c r="F6" s="28"/>
      <c r="G6" s="46"/>
      <c r="H6" s="46"/>
    </row>
    <row r="7" ht="20.1" customHeight="1" spans="1:8">
      <c r="A7" s="77">
        <v>205</v>
      </c>
      <c r="B7" s="78" t="s">
        <v>9</v>
      </c>
      <c r="C7" s="32">
        <f>D7+E7+F7+G7+H7</f>
        <v>4430.43</v>
      </c>
      <c r="D7" s="48">
        <f>SUM(D8,D10,D16,,D18,D20,D22,D24,)</f>
        <v>152.88</v>
      </c>
      <c r="E7" s="48">
        <f>SUM(E8,E10,E16,,E18,E20,E22,E24)</f>
        <v>4277.55</v>
      </c>
      <c r="F7" s="48">
        <f t="shared" ref="F7:H7" si="0">SUM(F8,F10,F16,F20,F22,F24)</f>
        <v>0</v>
      </c>
      <c r="G7" s="48">
        <f t="shared" si="0"/>
        <v>0</v>
      </c>
      <c r="H7" s="48">
        <f t="shared" si="0"/>
        <v>0</v>
      </c>
    </row>
    <row r="8" ht="20.1" customHeight="1" spans="1:8">
      <c r="A8" s="77">
        <v>20501</v>
      </c>
      <c r="B8" s="78" t="s">
        <v>56</v>
      </c>
      <c r="C8" s="32">
        <f t="shared" ref="C8:C22" si="1">D8+E8+F8+G8+H8</f>
        <v>152.88</v>
      </c>
      <c r="D8" s="48">
        <f t="shared" ref="D8:H8" si="2">D9</f>
        <v>152.88</v>
      </c>
      <c r="E8" s="48">
        <f t="shared" si="2"/>
        <v>0</v>
      </c>
      <c r="F8" s="48">
        <f t="shared" si="2"/>
        <v>0</v>
      </c>
      <c r="G8" s="48">
        <f t="shared" si="2"/>
        <v>0</v>
      </c>
      <c r="H8" s="48">
        <f t="shared" si="2"/>
        <v>0</v>
      </c>
    </row>
    <row r="9" ht="20.1" customHeight="1" spans="1:8">
      <c r="A9" s="77">
        <v>2050101</v>
      </c>
      <c r="B9" s="78" t="s">
        <v>57</v>
      </c>
      <c r="C9" s="32">
        <f t="shared" si="1"/>
        <v>152.88</v>
      </c>
      <c r="D9" s="48">
        <f>174.2-15.24-6.08</f>
        <v>152.88</v>
      </c>
      <c r="E9" s="48"/>
      <c r="F9" s="48"/>
      <c r="G9" s="48"/>
      <c r="H9" s="48"/>
    </row>
    <row r="10" ht="20.1" customHeight="1" spans="1:8">
      <c r="A10" s="79">
        <v>20502</v>
      </c>
      <c r="B10" s="80" t="s">
        <v>58</v>
      </c>
      <c r="C10" s="32">
        <f t="shared" si="1"/>
        <v>3278.9</v>
      </c>
      <c r="D10" s="50">
        <f>SUM(D11:D15)</f>
        <v>0</v>
      </c>
      <c r="E10" s="50">
        <f>SUM(E11:E15)</f>
        <v>3278.9</v>
      </c>
      <c r="F10" s="50">
        <f t="shared" ref="F10:H10" si="3">SUM(F11:F14)</f>
        <v>0</v>
      </c>
      <c r="G10" s="50">
        <f t="shared" si="3"/>
        <v>0</v>
      </c>
      <c r="H10" s="50">
        <f t="shared" si="3"/>
        <v>0</v>
      </c>
    </row>
    <row r="11" ht="20.1" customHeight="1" spans="1:8">
      <c r="A11" s="79">
        <v>2050201</v>
      </c>
      <c r="B11" s="80" t="s">
        <v>59</v>
      </c>
      <c r="C11" s="32">
        <f t="shared" si="1"/>
        <v>390.17</v>
      </c>
      <c r="D11" s="50"/>
      <c r="E11" s="50">
        <v>390.17</v>
      </c>
      <c r="F11" s="50"/>
      <c r="G11" s="50"/>
      <c r="H11" s="50"/>
    </row>
    <row r="12" ht="20.1" customHeight="1" spans="1:8">
      <c r="A12" s="79">
        <v>2050202</v>
      </c>
      <c r="B12" s="80" t="s">
        <v>60</v>
      </c>
      <c r="C12" s="32">
        <f t="shared" si="1"/>
        <v>53.95</v>
      </c>
      <c r="D12" s="50"/>
      <c r="E12" s="50">
        <v>53.95</v>
      </c>
      <c r="F12" s="50"/>
      <c r="G12" s="50"/>
      <c r="H12" s="50"/>
    </row>
    <row r="13" ht="20.1" customHeight="1" spans="1:8">
      <c r="A13" s="79">
        <v>2050203</v>
      </c>
      <c r="B13" s="80" t="s">
        <v>61</v>
      </c>
      <c r="C13" s="32">
        <f t="shared" si="1"/>
        <v>0</v>
      </c>
      <c r="D13" s="50"/>
      <c r="E13" s="50"/>
      <c r="F13" s="50"/>
      <c r="G13" s="50"/>
      <c r="H13" s="50"/>
    </row>
    <row r="14" ht="20.1" customHeight="1" spans="1:8">
      <c r="A14" s="79">
        <v>2050204</v>
      </c>
      <c r="B14" s="80" t="s">
        <v>62</v>
      </c>
      <c r="C14" s="32">
        <f t="shared" si="1"/>
        <v>911.61</v>
      </c>
      <c r="D14" s="50"/>
      <c r="E14" s="50">
        <v>911.61</v>
      </c>
      <c r="F14" s="50"/>
      <c r="G14" s="50"/>
      <c r="H14" s="50"/>
    </row>
    <row r="15" ht="20.1" customHeight="1" spans="1:8">
      <c r="A15" s="79">
        <v>2050299</v>
      </c>
      <c r="B15" s="80" t="s">
        <v>63</v>
      </c>
      <c r="C15" s="32">
        <f t="shared" si="1"/>
        <v>1923.17</v>
      </c>
      <c r="D15" s="50"/>
      <c r="E15" s="50">
        <f>2546.88-623.71</f>
        <v>1923.17</v>
      </c>
      <c r="F15" s="50"/>
      <c r="G15" s="50"/>
      <c r="H15" s="50"/>
    </row>
    <row r="16" ht="20.1" customHeight="1" spans="1:8">
      <c r="A16" s="79">
        <v>20503</v>
      </c>
      <c r="B16" s="80" t="s">
        <v>64</v>
      </c>
      <c r="C16" s="32">
        <f t="shared" si="1"/>
        <v>314.97</v>
      </c>
      <c r="D16" s="50">
        <f t="shared" ref="D16:H16" si="4">SUM(D17)</f>
        <v>0</v>
      </c>
      <c r="E16" s="50">
        <f t="shared" si="4"/>
        <v>314.97</v>
      </c>
      <c r="F16" s="50">
        <f t="shared" si="4"/>
        <v>0</v>
      </c>
      <c r="G16" s="50">
        <f t="shared" si="4"/>
        <v>0</v>
      </c>
      <c r="H16" s="50">
        <f t="shared" si="4"/>
        <v>0</v>
      </c>
    </row>
    <row r="17" ht="20.1" customHeight="1" spans="1:8">
      <c r="A17" s="79">
        <v>2050302</v>
      </c>
      <c r="B17" s="80" t="s">
        <v>65</v>
      </c>
      <c r="C17" s="32">
        <f t="shared" si="1"/>
        <v>314.97</v>
      </c>
      <c r="D17" s="50"/>
      <c r="E17" s="50">
        <v>314.97</v>
      </c>
      <c r="F17" s="50"/>
      <c r="G17" s="50"/>
      <c r="H17" s="50"/>
    </row>
    <row r="18" ht="20.1" customHeight="1" spans="1:8">
      <c r="A18" s="79">
        <v>20507</v>
      </c>
      <c r="B18" s="80" t="s">
        <v>66</v>
      </c>
      <c r="C18" s="32">
        <f t="shared" si="1"/>
        <v>19.04</v>
      </c>
      <c r="D18" s="50"/>
      <c r="E18" s="50">
        <f>E19</f>
        <v>19.04</v>
      </c>
      <c r="F18" s="50"/>
      <c r="G18" s="50"/>
      <c r="H18" s="50"/>
    </row>
    <row r="19" ht="20.1" customHeight="1" spans="1:8">
      <c r="A19" s="79">
        <v>2050701</v>
      </c>
      <c r="B19" s="80" t="s">
        <v>67</v>
      </c>
      <c r="C19" s="32">
        <f t="shared" si="1"/>
        <v>19.04</v>
      </c>
      <c r="D19" s="50"/>
      <c r="E19" s="50">
        <v>19.04</v>
      </c>
      <c r="F19" s="50"/>
      <c r="G19" s="50"/>
      <c r="H19" s="50"/>
    </row>
    <row r="20" ht="20.1" customHeight="1" spans="1:8">
      <c r="A20" s="79">
        <v>20508</v>
      </c>
      <c r="B20" s="80" t="s">
        <v>68</v>
      </c>
      <c r="C20" s="32">
        <f t="shared" si="1"/>
        <v>127</v>
      </c>
      <c r="D20" s="50">
        <f>D21</f>
        <v>0</v>
      </c>
      <c r="E20" s="50">
        <f t="shared" ref="E20:E24" si="5">E21</f>
        <v>127</v>
      </c>
      <c r="F20" s="50">
        <f t="shared" ref="F20:F24" si="6">F21</f>
        <v>0</v>
      </c>
      <c r="G20" s="50">
        <f t="shared" ref="G20:G24" si="7">G21</f>
        <v>0</v>
      </c>
      <c r="H20" s="50">
        <f t="shared" ref="H20:H24" si="8">H21</f>
        <v>0</v>
      </c>
    </row>
    <row r="21" ht="20.1" customHeight="1" spans="1:8">
      <c r="A21" s="79">
        <v>2050801</v>
      </c>
      <c r="B21" s="80" t="s">
        <v>69</v>
      </c>
      <c r="C21" s="32">
        <f t="shared" si="1"/>
        <v>127</v>
      </c>
      <c r="D21" s="50"/>
      <c r="E21" s="50">
        <v>127</v>
      </c>
      <c r="F21" s="50"/>
      <c r="G21" s="50"/>
      <c r="H21" s="50"/>
    </row>
    <row r="22" ht="20.1" customHeight="1" spans="1:8">
      <c r="A22" s="79">
        <v>20509</v>
      </c>
      <c r="B22" s="80" t="s">
        <v>70</v>
      </c>
      <c r="C22" s="32">
        <f t="shared" si="1"/>
        <v>0</v>
      </c>
      <c r="D22" s="50">
        <f>D23</f>
        <v>0</v>
      </c>
      <c r="E22" s="50">
        <f t="shared" si="5"/>
        <v>0</v>
      </c>
      <c r="F22" s="50">
        <f t="shared" si="6"/>
        <v>0</v>
      </c>
      <c r="G22" s="50">
        <f t="shared" si="7"/>
        <v>0</v>
      </c>
      <c r="H22" s="50">
        <f t="shared" si="8"/>
        <v>0</v>
      </c>
    </row>
    <row r="23" ht="24.95" customHeight="1" spans="1:8">
      <c r="A23" s="79">
        <v>2050999</v>
      </c>
      <c r="B23" s="80" t="s">
        <v>71</v>
      </c>
      <c r="C23" s="32">
        <f t="shared" ref="C23:C35" si="9">D23+E23+F23+G23+H23</f>
        <v>0</v>
      </c>
      <c r="D23" s="50"/>
      <c r="E23" s="50"/>
      <c r="F23" s="50"/>
      <c r="G23" s="50"/>
      <c r="H23" s="50"/>
    </row>
    <row r="24" ht="20.1" customHeight="1" spans="1:8">
      <c r="A24" s="79">
        <v>20599</v>
      </c>
      <c r="B24" s="80" t="s">
        <v>72</v>
      </c>
      <c r="C24" s="32">
        <f t="shared" si="9"/>
        <v>537.64</v>
      </c>
      <c r="D24" s="50">
        <f>D25</f>
        <v>0</v>
      </c>
      <c r="E24" s="50">
        <f t="shared" si="5"/>
        <v>537.64</v>
      </c>
      <c r="F24" s="50">
        <f t="shared" si="6"/>
        <v>0</v>
      </c>
      <c r="G24" s="50">
        <f t="shared" si="7"/>
        <v>0</v>
      </c>
      <c r="H24" s="50">
        <f t="shared" si="8"/>
        <v>0</v>
      </c>
    </row>
    <row r="25" ht="20.1" customHeight="1" spans="1:8">
      <c r="A25" s="79">
        <v>2059999</v>
      </c>
      <c r="B25" s="80" t="s">
        <v>72</v>
      </c>
      <c r="C25" s="32">
        <f t="shared" si="9"/>
        <v>537.64</v>
      </c>
      <c r="D25" s="50"/>
      <c r="E25" s="50">
        <f>688.64-151</f>
        <v>537.64</v>
      </c>
      <c r="F25" s="50"/>
      <c r="G25" s="50"/>
      <c r="H25" s="50"/>
    </row>
    <row r="26" ht="27" customHeight="1" spans="1:8">
      <c r="A26" s="79">
        <v>207</v>
      </c>
      <c r="B26" s="80" t="s">
        <v>73</v>
      </c>
      <c r="C26" s="32">
        <f>C27</f>
        <v>139</v>
      </c>
      <c r="D26" s="32">
        <f>D27</f>
        <v>0</v>
      </c>
      <c r="E26" s="32">
        <f>E27</f>
        <v>139</v>
      </c>
      <c r="F26" s="50"/>
      <c r="G26" s="50"/>
      <c r="H26" s="50"/>
    </row>
    <row r="27" ht="20.1" customHeight="1" spans="1:8">
      <c r="A27" s="79">
        <v>20703</v>
      </c>
      <c r="B27" s="80" t="s">
        <v>74</v>
      </c>
      <c r="C27" s="32">
        <f>SUM(C28:C31)</f>
        <v>139</v>
      </c>
      <c r="D27" s="32">
        <f>SUM(D28:D31)</f>
        <v>0</v>
      </c>
      <c r="E27" s="32">
        <f>SUM(E28:E31)</f>
        <v>139</v>
      </c>
      <c r="F27" s="50"/>
      <c r="G27" s="50"/>
      <c r="H27" s="50"/>
    </row>
    <row r="28" ht="20.1" customHeight="1" spans="1:8">
      <c r="A28" s="79">
        <v>2070304</v>
      </c>
      <c r="B28" s="80" t="s">
        <v>75</v>
      </c>
      <c r="C28" s="32">
        <f t="shared" si="9"/>
        <v>4</v>
      </c>
      <c r="D28" s="50"/>
      <c r="E28" s="50">
        <v>4</v>
      </c>
      <c r="F28" s="50"/>
      <c r="G28" s="50"/>
      <c r="H28" s="50"/>
    </row>
    <row r="29" ht="20.1" customHeight="1" spans="1:8">
      <c r="A29" s="79">
        <v>2070305</v>
      </c>
      <c r="B29" s="80" t="s">
        <v>76</v>
      </c>
      <c r="C29" s="32">
        <f t="shared" si="9"/>
        <v>30</v>
      </c>
      <c r="D29" s="50"/>
      <c r="E29" s="50">
        <v>30</v>
      </c>
      <c r="F29" s="50"/>
      <c r="G29" s="50"/>
      <c r="H29" s="50"/>
    </row>
    <row r="30" ht="20.1" customHeight="1" spans="1:8">
      <c r="A30" s="79">
        <v>2070307</v>
      </c>
      <c r="B30" s="80" t="s">
        <v>77</v>
      </c>
      <c r="C30" s="32">
        <f t="shared" si="9"/>
        <v>99</v>
      </c>
      <c r="D30" s="50"/>
      <c r="E30" s="50">
        <v>99</v>
      </c>
      <c r="F30" s="50"/>
      <c r="G30" s="50"/>
      <c r="H30" s="50"/>
    </row>
    <row r="31" ht="20.1" customHeight="1" spans="1:8">
      <c r="A31" s="79">
        <v>2070308</v>
      </c>
      <c r="B31" s="80" t="s">
        <v>78</v>
      </c>
      <c r="C31" s="32">
        <f t="shared" si="9"/>
        <v>6</v>
      </c>
      <c r="D31" s="50"/>
      <c r="E31" s="50">
        <v>6</v>
      </c>
      <c r="F31" s="50"/>
      <c r="G31" s="50"/>
      <c r="H31" s="50"/>
    </row>
    <row r="32" ht="20.1" customHeight="1" spans="1:8">
      <c r="A32" s="79">
        <v>208</v>
      </c>
      <c r="B32" s="81" t="s">
        <v>13</v>
      </c>
      <c r="C32" s="32">
        <f t="shared" si="9"/>
        <v>15.24</v>
      </c>
      <c r="D32" s="50">
        <f t="shared" ref="D32:H32" si="10">SUM(D33)</f>
        <v>15.24</v>
      </c>
      <c r="E32" s="50">
        <f t="shared" si="10"/>
        <v>0</v>
      </c>
      <c r="F32" s="50">
        <f t="shared" si="10"/>
        <v>0</v>
      </c>
      <c r="G32" s="50">
        <f t="shared" si="10"/>
        <v>0</v>
      </c>
      <c r="H32" s="50">
        <f t="shared" si="10"/>
        <v>0</v>
      </c>
    </row>
    <row r="33" ht="20.1" customHeight="1" spans="1:8">
      <c r="A33" s="79">
        <v>20805</v>
      </c>
      <c r="B33" s="80" t="s">
        <v>79</v>
      </c>
      <c r="C33" s="32">
        <f t="shared" si="9"/>
        <v>15.24</v>
      </c>
      <c r="D33" s="50">
        <f>D34</f>
        <v>15.24</v>
      </c>
      <c r="E33" s="50">
        <f>E34</f>
        <v>0</v>
      </c>
      <c r="F33" s="50">
        <f>F34</f>
        <v>0</v>
      </c>
      <c r="G33" s="50">
        <f>G34</f>
        <v>0</v>
      </c>
      <c r="H33" s="50">
        <f>H34</f>
        <v>0</v>
      </c>
    </row>
    <row r="34" ht="24.95" customHeight="1" spans="1:8">
      <c r="A34" s="79">
        <v>2080505</v>
      </c>
      <c r="B34" s="80" t="s">
        <v>80</v>
      </c>
      <c r="C34" s="32">
        <f t="shared" si="9"/>
        <v>15.24</v>
      </c>
      <c r="D34" s="50">
        <v>15.24</v>
      </c>
      <c r="E34" s="50"/>
      <c r="F34" s="50"/>
      <c r="G34" s="50"/>
      <c r="H34" s="50"/>
    </row>
    <row r="35" ht="20.1" customHeight="1" spans="1:8">
      <c r="A35" s="79">
        <v>210</v>
      </c>
      <c r="B35" s="80" t="s">
        <v>15</v>
      </c>
      <c r="C35" s="32">
        <f t="shared" si="9"/>
        <v>6.08</v>
      </c>
      <c r="D35" s="50">
        <f t="shared" ref="D35:H35" si="11">D36</f>
        <v>6.08</v>
      </c>
      <c r="E35" s="50">
        <f t="shared" si="11"/>
        <v>0</v>
      </c>
      <c r="F35" s="50">
        <f t="shared" si="11"/>
        <v>0</v>
      </c>
      <c r="G35" s="50">
        <f t="shared" si="11"/>
        <v>0</v>
      </c>
      <c r="H35" s="50">
        <f t="shared" si="11"/>
        <v>0</v>
      </c>
    </row>
    <row r="36" ht="20.1" customHeight="1" spans="1:8">
      <c r="A36" s="79">
        <v>21011</v>
      </c>
      <c r="B36" s="80" t="s">
        <v>81</v>
      </c>
      <c r="C36" s="32">
        <f t="shared" ref="C36:C41" si="12">D36+E36+F36+G36+H36</f>
        <v>6.08</v>
      </c>
      <c r="D36" s="50">
        <f>D37+D38</f>
        <v>6.08</v>
      </c>
      <c r="E36" s="50">
        <f t="shared" ref="D36:H36" si="13">E37+E38</f>
        <v>0</v>
      </c>
      <c r="F36" s="50">
        <f t="shared" si="13"/>
        <v>0</v>
      </c>
      <c r="G36" s="50">
        <f t="shared" si="13"/>
        <v>0</v>
      </c>
      <c r="H36" s="50">
        <f t="shared" si="13"/>
        <v>0</v>
      </c>
    </row>
    <row r="37" ht="20.1" customHeight="1" spans="1:8">
      <c r="A37" s="79">
        <v>2101101</v>
      </c>
      <c r="B37" s="80" t="s">
        <v>82</v>
      </c>
      <c r="C37" s="32">
        <f t="shared" si="12"/>
        <v>6.08</v>
      </c>
      <c r="D37" s="50">
        <v>6.08</v>
      </c>
      <c r="E37" s="50"/>
      <c r="F37" s="50"/>
      <c r="G37" s="50"/>
      <c r="H37" s="50"/>
    </row>
    <row r="38" ht="20.1" customHeight="1" spans="1:8">
      <c r="A38" s="79">
        <v>2101102</v>
      </c>
      <c r="B38" s="80" t="s">
        <v>83</v>
      </c>
      <c r="C38" s="32">
        <f t="shared" si="12"/>
        <v>0</v>
      </c>
      <c r="D38" s="50"/>
      <c r="E38" s="50"/>
      <c r="F38" s="50"/>
      <c r="G38" s="50"/>
      <c r="H38" s="50"/>
    </row>
    <row r="39" ht="20.1" customHeight="1" spans="1:8">
      <c r="A39" s="79">
        <v>229</v>
      </c>
      <c r="B39" s="80" t="s">
        <v>84</v>
      </c>
      <c r="C39" s="32">
        <f t="shared" ref="C39:E40" si="14">C40</f>
        <v>153.61</v>
      </c>
      <c r="D39" s="32">
        <f t="shared" si="14"/>
        <v>0</v>
      </c>
      <c r="E39" s="32">
        <f t="shared" si="14"/>
        <v>153.61</v>
      </c>
      <c r="F39" s="50"/>
      <c r="G39" s="50"/>
      <c r="H39" s="50"/>
    </row>
    <row r="40" ht="20.1" customHeight="1" spans="1:8">
      <c r="A40" s="79">
        <v>22960</v>
      </c>
      <c r="B40" s="80" t="s">
        <v>85</v>
      </c>
      <c r="C40" s="32">
        <f t="shared" si="14"/>
        <v>153.61</v>
      </c>
      <c r="D40" s="32">
        <f t="shared" si="14"/>
        <v>0</v>
      </c>
      <c r="E40" s="32">
        <f t="shared" si="14"/>
        <v>153.61</v>
      </c>
      <c r="F40" s="50"/>
      <c r="G40" s="50"/>
      <c r="H40" s="50"/>
    </row>
    <row r="41" ht="29.1" customHeight="1" spans="1:8">
      <c r="A41" s="79">
        <v>2296003</v>
      </c>
      <c r="B41" s="80" t="s">
        <v>86</v>
      </c>
      <c r="C41" s="32">
        <f t="shared" si="12"/>
        <v>153.61</v>
      </c>
      <c r="D41" s="50"/>
      <c r="E41" s="50">
        <v>153.61</v>
      </c>
      <c r="F41" s="50"/>
      <c r="G41" s="50"/>
      <c r="H41" s="50"/>
    </row>
    <row r="42" ht="18" customHeight="1" spans="1:8">
      <c r="A42" s="98"/>
      <c r="B42" s="63" t="s">
        <v>47</v>
      </c>
      <c r="C42" s="32">
        <f>SUM(C7,C35,C32,C26,C39)</f>
        <v>4744.36</v>
      </c>
      <c r="D42" s="32">
        <f>SUM(D7,D35,D32,D26,D39)</f>
        <v>174.2</v>
      </c>
      <c r="E42" s="32">
        <f>SUM(E7,E35,E32,E26,E39)</f>
        <v>4570.16</v>
      </c>
      <c r="F42" s="32">
        <f t="shared" ref="F42:H42" si="15">SUM(F7,F35,F32)</f>
        <v>0</v>
      </c>
      <c r="G42" s="32">
        <f t="shared" si="15"/>
        <v>0</v>
      </c>
      <c r="H42" s="32">
        <f t="shared" si="15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  <ignoredErrors>
    <ignoredError sqref="E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K15" sqref="K15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52" t="s">
        <v>87</v>
      </c>
      <c r="B1" s="52"/>
      <c r="C1" s="52"/>
      <c r="D1" s="52"/>
      <c r="E1" s="52"/>
      <c r="F1" s="52"/>
      <c r="G1" s="52"/>
      <c r="H1" s="52"/>
      <c r="I1" s="52"/>
      <c r="J1" s="52"/>
    </row>
    <row r="2" ht="15" customHeight="1" spans="1:10">
      <c r="A2" s="82" t="s">
        <v>88</v>
      </c>
      <c r="B2" s="82"/>
      <c r="C2" s="82"/>
      <c r="D2" s="82"/>
      <c r="E2" s="82"/>
      <c r="F2" s="82"/>
      <c r="G2" s="82"/>
      <c r="H2" s="82"/>
      <c r="I2" s="82"/>
      <c r="J2" s="82"/>
    </row>
    <row r="3" ht="25.15" customHeight="1" spans="1:10">
      <c r="A3" s="67" t="s">
        <v>89</v>
      </c>
      <c r="B3" s="67"/>
      <c r="C3" s="67"/>
      <c r="D3" s="67"/>
      <c r="E3" s="67" t="s">
        <v>90</v>
      </c>
      <c r="F3" s="67"/>
      <c r="G3" s="67"/>
      <c r="H3" s="67"/>
      <c r="I3" s="67"/>
      <c r="J3" s="67"/>
    </row>
    <row r="4" ht="15" customHeight="1" spans="1:10">
      <c r="A4" s="67" t="s">
        <v>4</v>
      </c>
      <c r="B4" s="29" t="s">
        <v>5</v>
      </c>
      <c r="C4" s="29" t="s">
        <v>6</v>
      </c>
      <c r="D4" s="29" t="s">
        <v>7</v>
      </c>
      <c r="E4" s="67" t="s">
        <v>4</v>
      </c>
      <c r="F4" s="29" t="s">
        <v>5</v>
      </c>
      <c r="G4" s="67" t="s">
        <v>36</v>
      </c>
      <c r="H4" s="67"/>
      <c r="I4" s="67" t="s">
        <v>37</v>
      </c>
      <c r="J4" s="67"/>
    </row>
    <row r="5" ht="36" spans="1:10">
      <c r="A5" s="67"/>
      <c r="B5" s="29"/>
      <c r="C5" s="29"/>
      <c r="D5" s="29"/>
      <c r="E5" s="67"/>
      <c r="F5" s="29"/>
      <c r="G5" s="29" t="s">
        <v>6</v>
      </c>
      <c r="H5" s="29" t="s">
        <v>7</v>
      </c>
      <c r="I5" s="29" t="s">
        <v>6</v>
      </c>
      <c r="J5" s="29" t="s">
        <v>7</v>
      </c>
    </row>
    <row r="6" ht="25.15" customHeight="1" spans="1:10">
      <c r="A6" s="83" t="s">
        <v>91</v>
      </c>
      <c r="B6" s="84">
        <f>SUM(C6:D6)</f>
        <v>4744.36</v>
      </c>
      <c r="C6" s="85">
        <f>C7+C8+C9</f>
        <v>4368.98</v>
      </c>
      <c r="D6" s="85">
        <f>D7+D8+D9</f>
        <v>375.38</v>
      </c>
      <c r="E6" s="86" t="s">
        <v>9</v>
      </c>
      <c r="F6" s="84">
        <f>SUM(G6:J6)</f>
        <v>4390.46</v>
      </c>
      <c r="G6" s="87">
        <f>一、收支总表!G5</f>
        <v>4039.69</v>
      </c>
      <c r="H6" s="87">
        <f>一、收支总表!H5</f>
        <v>350.77</v>
      </c>
      <c r="I6" s="87"/>
      <c r="J6" s="87"/>
    </row>
    <row r="7" ht="25.15" customHeight="1" spans="1:10">
      <c r="A7" s="83" t="s">
        <v>92</v>
      </c>
      <c r="B7" s="84">
        <f>SUM(C7:D7)</f>
        <v>4590.75</v>
      </c>
      <c r="C7" s="85">
        <f>一、收支总表!C6</f>
        <v>4239.98</v>
      </c>
      <c r="D7" s="85">
        <f>一、收支总表!D6</f>
        <v>350.77</v>
      </c>
      <c r="E7" s="81" t="str">
        <f>一、收支总表!E6</f>
        <v>七、文化旅游体育与传媒支出</v>
      </c>
      <c r="F7" s="84">
        <f t="shared" ref="F7:F14" si="0">SUM(G7:J7)</f>
        <v>178.97</v>
      </c>
      <c r="G7" s="87">
        <f>一、收支总表!G6</f>
        <v>178.97</v>
      </c>
      <c r="H7" s="87"/>
      <c r="I7" s="87"/>
      <c r="J7" s="87"/>
    </row>
    <row r="8" ht="25.15" customHeight="1" spans="1:10">
      <c r="A8" s="83" t="s">
        <v>93</v>
      </c>
      <c r="B8" s="84">
        <f t="shared" ref="B8:B14" si="1">SUM(C8:D8)</f>
        <v>153.61</v>
      </c>
      <c r="C8" s="85">
        <f>一、收支总表!C7</f>
        <v>129</v>
      </c>
      <c r="D8" s="85">
        <f>一、收支总表!D7</f>
        <v>24.61</v>
      </c>
      <c r="E8" s="81" t="s">
        <v>13</v>
      </c>
      <c r="F8" s="84">
        <f t="shared" si="0"/>
        <v>15.24</v>
      </c>
      <c r="G8" s="87">
        <f>一、收支总表!G7</f>
        <v>15.24</v>
      </c>
      <c r="H8" s="87"/>
      <c r="I8" s="87"/>
      <c r="J8" s="87"/>
    </row>
    <row r="9" ht="25.15" customHeight="1" spans="1:10">
      <c r="A9" s="83" t="s">
        <v>94</v>
      </c>
      <c r="B9" s="84">
        <f t="shared" si="1"/>
        <v>0</v>
      </c>
      <c r="C9" s="85"/>
      <c r="D9" s="85"/>
      <c r="E9" s="80" t="s">
        <v>15</v>
      </c>
      <c r="F9" s="84">
        <f t="shared" si="0"/>
        <v>6.08</v>
      </c>
      <c r="G9" s="87">
        <f>一、收支总表!G8</f>
        <v>6.08</v>
      </c>
      <c r="H9" s="87"/>
      <c r="I9" s="87"/>
      <c r="J9" s="87"/>
    </row>
    <row r="10" ht="25.15" customHeight="1" spans="1:10">
      <c r="A10" s="88"/>
      <c r="B10" s="84">
        <f t="shared" si="1"/>
        <v>0</v>
      </c>
      <c r="C10" s="85"/>
      <c r="D10" s="85"/>
      <c r="E10" s="81" t="str">
        <f>一、收支总表!E9</f>
        <v>二十九、其他支出</v>
      </c>
      <c r="F10" s="84">
        <f t="shared" si="0"/>
        <v>153.61</v>
      </c>
      <c r="G10" s="87"/>
      <c r="H10" s="87"/>
      <c r="I10" s="87">
        <v>129</v>
      </c>
      <c r="J10" s="87">
        <v>24.61</v>
      </c>
    </row>
    <row r="11" ht="25.15" customHeight="1" spans="1:10">
      <c r="A11" s="88"/>
      <c r="B11" s="84">
        <f t="shared" si="1"/>
        <v>0</v>
      </c>
      <c r="C11" s="85"/>
      <c r="D11" s="85"/>
      <c r="E11" s="58"/>
      <c r="F11" s="84">
        <f t="shared" si="0"/>
        <v>0</v>
      </c>
      <c r="G11" s="87"/>
      <c r="H11" s="87"/>
      <c r="I11" s="87"/>
      <c r="J11" s="87"/>
    </row>
    <row r="12" ht="25.15" customHeight="1" spans="1:10">
      <c r="A12" s="89"/>
      <c r="B12" s="84">
        <f t="shared" si="1"/>
        <v>0</v>
      </c>
      <c r="C12" s="85"/>
      <c r="D12" s="85"/>
      <c r="E12" s="58"/>
      <c r="F12" s="84">
        <f t="shared" si="0"/>
        <v>0</v>
      </c>
      <c r="G12" s="87"/>
      <c r="H12" s="87"/>
      <c r="I12" s="87"/>
      <c r="J12" s="87"/>
    </row>
    <row r="13" ht="25.15" customHeight="1" spans="1:10">
      <c r="A13" s="89"/>
      <c r="B13" s="84">
        <f t="shared" si="1"/>
        <v>0</v>
      </c>
      <c r="C13" s="85"/>
      <c r="D13" s="85"/>
      <c r="E13" s="58"/>
      <c r="F13" s="84">
        <f t="shared" si="0"/>
        <v>0</v>
      </c>
      <c r="G13" s="87"/>
      <c r="H13" s="87"/>
      <c r="I13" s="87"/>
      <c r="J13" s="87"/>
    </row>
    <row r="14" ht="25.15" customHeight="1" spans="1:10">
      <c r="A14" s="89"/>
      <c r="B14" s="84">
        <f t="shared" si="1"/>
        <v>0</v>
      </c>
      <c r="C14" s="85"/>
      <c r="D14" s="85"/>
      <c r="E14" s="58"/>
      <c r="F14" s="84">
        <f t="shared" si="0"/>
        <v>0</v>
      </c>
      <c r="G14" s="87"/>
      <c r="H14" s="87"/>
      <c r="I14" s="87"/>
      <c r="J14" s="87"/>
    </row>
    <row r="15" ht="25.15" customHeight="1" spans="1:10">
      <c r="A15" s="90" t="s">
        <v>95</v>
      </c>
      <c r="B15" s="84">
        <f>SUM(B6)</f>
        <v>4744.36</v>
      </c>
      <c r="C15" s="84">
        <f>C6</f>
        <v>4368.98</v>
      </c>
      <c r="D15" s="84">
        <f>D6</f>
        <v>375.38</v>
      </c>
      <c r="E15" s="90" t="s">
        <v>96</v>
      </c>
      <c r="F15" s="84">
        <f>SUM(F6:F14)</f>
        <v>4744.36</v>
      </c>
      <c r="G15" s="84">
        <f>SUM(G6:G14)</f>
        <v>4239.98</v>
      </c>
      <c r="H15" s="84">
        <f>SUM(H6:H14)</f>
        <v>350.77</v>
      </c>
      <c r="I15" s="84">
        <f>SUM(I6:I14)</f>
        <v>129</v>
      </c>
      <c r="J15" s="84">
        <f>SUM(J6:J14)</f>
        <v>24.61</v>
      </c>
    </row>
    <row r="16" ht="25.15" customHeight="1" spans="1:10">
      <c r="A16" s="30" t="s">
        <v>97</v>
      </c>
      <c r="B16" s="84">
        <f>C16+D16</f>
        <v>0</v>
      </c>
      <c r="C16" s="85">
        <f>C17+C18+C19</f>
        <v>0</v>
      </c>
      <c r="D16" s="85">
        <f>D17+D18+D19</f>
        <v>0</v>
      </c>
      <c r="E16" s="89" t="s">
        <v>98</v>
      </c>
      <c r="F16" s="84"/>
      <c r="G16" s="87"/>
      <c r="H16" s="87"/>
      <c r="I16" s="87"/>
      <c r="J16" s="87"/>
    </row>
    <row r="17" ht="25.15" customHeight="1" spans="1:10">
      <c r="A17" s="30" t="s">
        <v>92</v>
      </c>
      <c r="B17" s="84">
        <f>C17+D17</f>
        <v>0</v>
      </c>
      <c r="C17" s="85"/>
      <c r="D17" s="85"/>
      <c r="E17" s="89"/>
      <c r="F17" s="84"/>
      <c r="G17" s="87"/>
      <c r="H17" s="87"/>
      <c r="I17" s="87"/>
      <c r="J17" s="87"/>
    </row>
    <row r="18" ht="25.15" customHeight="1" spans="1:10">
      <c r="A18" s="30" t="s">
        <v>93</v>
      </c>
      <c r="B18" s="84">
        <f>C18+D18</f>
        <v>0</v>
      </c>
      <c r="C18" s="85"/>
      <c r="D18" s="85"/>
      <c r="E18" s="89"/>
      <c r="F18" s="84"/>
      <c r="G18" s="87"/>
      <c r="H18" s="87"/>
      <c r="I18" s="87"/>
      <c r="J18" s="87"/>
    </row>
    <row r="19" ht="33" customHeight="1" spans="1:10">
      <c r="A19" s="30" t="s">
        <v>94</v>
      </c>
      <c r="B19" s="84">
        <f>C19+D19</f>
        <v>0</v>
      </c>
      <c r="C19" s="85"/>
      <c r="D19" s="85"/>
      <c r="E19" s="89"/>
      <c r="F19" s="84"/>
      <c r="G19" s="87"/>
      <c r="H19" s="87"/>
      <c r="I19" s="87"/>
      <c r="J19" s="87"/>
    </row>
    <row r="20" ht="28.9" customHeight="1" spans="1:10">
      <c r="A20" s="90" t="s">
        <v>29</v>
      </c>
      <c r="B20" s="84">
        <f>SUM(B6,B16)</f>
        <v>4744.36</v>
      </c>
      <c r="C20" s="84">
        <f>SUM(C15:C19)</f>
        <v>4368.98</v>
      </c>
      <c r="D20" s="84">
        <f>SUM(D15:D19)</f>
        <v>375.38</v>
      </c>
      <c r="E20" s="90" t="s">
        <v>30</v>
      </c>
      <c r="F20" s="84">
        <f>SUM(F15:F19)</f>
        <v>4744.36</v>
      </c>
      <c r="G20" s="84">
        <f>SUM(G15:G19)</f>
        <v>4239.98</v>
      </c>
      <c r="H20" s="84">
        <f>SUM(H15:H19)</f>
        <v>350.77</v>
      </c>
      <c r="I20" s="84">
        <f>SUM(I15:I19)</f>
        <v>129</v>
      </c>
      <c r="J20" s="84">
        <f>SUM(J15:J19)</f>
        <v>24.61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pane xSplit="3" ySplit="5" topLeftCell="D27" activePane="bottomRight" state="frozen"/>
      <selection/>
      <selection pane="topRight"/>
      <selection pane="bottomLeft"/>
      <selection pane="bottomRight" activeCell="F39" sqref="F39"/>
    </sheetView>
  </sheetViews>
  <sheetFormatPr defaultColWidth="9" defaultRowHeight="13.5" outlineLevelCol="6"/>
  <cols>
    <col min="1" max="1" width="13" customWidth="1"/>
    <col min="2" max="2" width="15.25" customWidth="1"/>
    <col min="3" max="3" width="16.25" customWidth="1"/>
    <col min="4" max="4" width="16.75" customWidth="1"/>
    <col min="5" max="5" width="13.5" customWidth="1"/>
    <col min="6" max="6" width="13" customWidth="1"/>
    <col min="7" max="7" width="17.625" customWidth="1"/>
  </cols>
  <sheetData>
    <row r="1" ht="28.5" customHeight="1" spans="1:7">
      <c r="A1" s="22" t="s">
        <v>99</v>
      </c>
      <c r="B1" s="52"/>
      <c r="C1" s="52"/>
      <c r="D1" s="52"/>
      <c r="E1" s="52"/>
      <c r="F1" s="52"/>
      <c r="G1" s="52"/>
    </row>
    <row r="2" ht="15" customHeight="1" spans="1:7">
      <c r="A2" s="43"/>
      <c r="B2" s="43"/>
      <c r="C2" s="43"/>
      <c r="D2" s="43"/>
      <c r="E2" s="43"/>
      <c r="F2" s="43"/>
      <c r="G2" s="44" t="s">
        <v>1</v>
      </c>
    </row>
    <row r="3" s="71" customFormat="1" ht="24.95" customHeight="1" spans="1:7">
      <c r="A3" s="72" t="s">
        <v>100</v>
      </c>
      <c r="B3" s="72" t="s">
        <v>100</v>
      </c>
      <c r="C3" s="72" t="s">
        <v>33</v>
      </c>
      <c r="D3" s="72" t="s">
        <v>51</v>
      </c>
      <c r="E3" s="73"/>
      <c r="F3" s="73"/>
      <c r="G3" s="74" t="s">
        <v>101</v>
      </c>
    </row>
    <row r="4" s="71" customFormat="1" ht="24.95" customHeight="1" spans="1:7">
      <c r="A4" s="72" t="s">
        <v>102</v>
      </c>
      <c r="B4" s="72" t="s">
        <v>103</v>
      </c>
      <c r="C4" s="73"/>
      <c r="D4" s="75" t="s">
        <v>104</v>
      </c>
      <c r="E4" s="72" t="s">
        <v>105</v>
      </c>
      <c r="F4" s="72" t="s">
        <v>106</v>
      </c>
      <c r="G4" s="76"/>
    </row>
    <row r="5" ht="24.95" customHeight="1" spans="1:7">
      <c r="A5" s="77">
        <v>205</v>
      </c>
      <c r="B5" s="78" t="s">
        <v>9</v>
      </c>
      <c r="C5" s="32">
        <f>D5+G5</f>
        <v>4430.43</v>
      </c>
      <c r="D5" s="48">
        <f>SUM(D6,D8,D14,D16,D18,D20,D22)</f>
        <v>152.88</v>
      </c>
      <c r="E5" s="48">
        <f>SUM(E6,E8,E14,E16,E18,E20,E22)</f>
        <v>118.58</v>
      </c>
      <c r="F5" s="48">
        <f>SUM(F6,F8,F13,F15,F17,F19,F23)</f>
        <v>34.3</v>
      </c>
      <c r="G5" s="48">
        <f>SUM(G6,G8,G14,,G16,G18,G20,G22)</f>
        <v>4277.55</v>
      </c>
    </row>
    <row r="6" ht="24.95" customHeight="1" spans="1:7">
      <c r="A6" s="77">
        <v>20501</v>
      </c>
      <c r="B6" s="78" t="s">
        <v>56</v>
      </c>
      <c r="C6" s="32">
        <f t="shared" ref="C6:C23" si="0">D6+G6</f>
        <v>152.88</v>
      </c>
      <c r="D6" s="32">
        <f>三、支出总表!D8</f>
        <v>152.88</v>
      </c>
      <c r="E6" s="48">
        <f t="shared" ref="E6:E23" si="1">D6-F6</f>
        <v>118.58</v>
      </c>
      <c r="F6" s="48">
        <f t="shared" ref="F6:G6" si="2">F7</f>
        <v>34.3</v>
      </c>
      <c r="G6" s="48">
        <f t="shared" si="2"/>
        <v>0</v>
      </c>
    </row>
    <row r="7" ht="24.95" customHeight="1" spans="1:7">
      <c r="A7" s="77">
        <v>2050101</v>
      </c>
      <c r="B7" s="78" t="s">
        <v>57</v>
      </c>
      <c r="C7" s="32">
        <f t="shared" si="0"/>
        <v>152.88</v>
      </c>
      <c r="D7" s="32">
        <f>三、支出总表!D9</f>
        <v>152.88</v>
      </c>
      <c r="E7" s="48">
        <f t="shared" si="1"/>
        <v>118.58</v>
      </c>
      <c r="F7" s="48">
        <v>34.3</v>
      </c>
      <c r="G7" s="48"/>
    </row>
    <row r="8" ht="24.95" customHeight="1" spans="1:7">
      <c r="A8" s="79">
        <v>20502</v>
      </c>
      <c r="B8" s="80" t="s">
        <v>58</v>
      </c>
      <c r="C8" s="32">
        <f t="shared" si="0"/>
        <v>3278.9</v>
      </c>
      <c r="D8" s="32">
        <f>三、支出总表!D10</f>
        <v>0</v>
      </c>
      <c r="E8" s="48">
        <f t="shared" si="1"/>
        <v>0</v>
      </c>
      <c r="F8" s="50">
        <f t="shared" ref="F8" si="3">SUM(F9:F12)</f>
        <v>0</v>
      </c>
      <c r="G8" s="50">
        <f>三、支出总表!E10</f>
        <v>3278.9</v>
      </c>
    </row>
    <row r="9" ht="24.95" customHeight="1" spans="1:7">
      <c r="A9" s="79">
        <v>2050201</v>
      </c>
      <c r="B9" s="80" t="s">
        <v>59</v>
      </c>
      <c r="C9" s="32">
        <f t="shared" si="0"/>
        <v>390.17</v>
      </c>
      <c r="D9" s="32">
        <f>三、支出总表!D11</f>
        <v>0</v>
      </c>
      <c r="E9" s="48">
        <f t="shared" si="1"/>
        <v>0</v>
      </c>
      <c r="F9" s="50"/>
      <c r="G9" s="50">
        <f>三、支出总表!E11</f>
        <v>390.17</v>
      </c>
    </row>
    <row r="10" ht="24.95" customHeight="1" spans="1:7">
      <c r="A10" s="79">
        <v>2050202</v>
      </c>
      <c r="B10" s="80" t="s">
        <v>60</v>
      </c>
      <c r="C10" s="32">
        <f t="shared" si="0"/>
        <v>53.95</v>
      </c>
      <c r="D10" s="32">
        <f>三、支出总表!D12</f>
        <v>0</v>
      </c>
      <c r="E10" s="48">
        <f t="shared" si="1"/>
        <v>0</v>
      </c>
      <c r="F10" s="50"/>
      <c r="G10" s="50">
        <f>三、支出总表!E12</f>
        <v>53.95</v>
      </c>
    </row>
    <row r="11" ht="24.95" customHeight="1" spans="1:7">
      <c r="A11" s="79">
        <v>2050203</v>
      </c>
      <c r="B11" s="80" t="s">
        <v>61</v>
      </c>
      <c r="C11" s="32">
        <f t="shared" si="0"/>
        <v>0</v>
      </c>
      <c r="D11" s="32">
        <f>三、支出总表!D13</f>
        <v>0</v>
      </c>
      <c r="E11" s="48">
        <f t="shared" si="1"/>
        <v>0</v>
      </c>
      <c r="F11" s="50"/>
      <c r="G11" s="50">
        <f>三、支出总表!E13</f>
        <v>0</v>
      </c>
    </row>
    <row r="12" ht="24.95" customHeight="1" spans="1:7">
      <c r="A12" s="79">
        <v>2050204</v>
      </c>
      <c r="B12" s="80" t="s">
        <v>62</v>
      </c>
      <c r="C12" s="32">
        <f t="shared" si="0"/>
        <v>911.61</v>
      </c>
      <c r="D12" s="32">
        <f>三、支出总表!D14</f>
        <v>0</v>
      </c>
      <c r="E12" s="48">
        <f t="shared" si="1"/>
        <v>0</v>
      </c>
      <c r="F12" s="50"/>
      <c r="G12" s="50">
        <f>三、支出总表!E14</f>
        <v>911.61</v>
      </c>
    </row>
    <row r="13" ht="24.95" customHeight="1" spans="1:7">
      <c r="A13" s="79">
        <v>2050299</v>
      </c>
      <c r="B13" s="80" t="s">
        <v>63</v>
      </c>
      <c r="C13" s="32">
        <f t="shared" si="0"/>
        <v>1923.17</v>
      </c>
      <c r="D13" s="32">
        <f>三、支出总表!D15</f>
        <v>0</v>
      </c>
      <c r="E13" s="48">
        <f t="shared" si="1"/>
        <v>0</v>
      </c>
      <c r="F13" s="50"/>
      <c r="G13" s="50">
        <f>三、支出总表!E15</f>
        <v>1923.17</v>
      </c>
    </row>
    <row r="14" ht="24.95" customHeight="1" spans="1:7">
      <c r="A14" s="79">
        <v>20503</v>
      </c>
      <c r="B14" s="80" t="s">
        <v>64</v>
      </c>
      <c r="C14" s="32">
        <f t="shared" si="0"/>
        <v>314.97</v>
      </c>
      <c r="D14" s="32">
        <f>三、支出总表!D16</f>
        <v>0</v>
      </c>
      <c r="E14" s="48">
        <f t="shared" si="1"/>
        <v>0</v>
      </c>
      <c r="F14" s="50">
        <f>SUM(F15)</f>
        <v>0</v>
      </c>
      <c r="G14" s="50">
        <f>三、支出总表!E16</f>
        <v>314.97</v>
      </c>
    </row>
    <row r="15" ht="24.95" customHeight="1" spans="1:7">
      <c r="A15" s="79">
        <v>2050302</v>
      </c>
      <c r="B15" s="80" t="s">
        <v>65</v>
      </c>
      <c r="C15" s="32">
        <f t="shared" si="0"/>
        <v>314.97</v>
      </c>
      <c r="D15" s="32">
        <f>三、支出总表!D17</f>
        <v>0</v>
      </c>
      <c r="E15" s="48">
        <f t="shared" si="1"/>
        <v>0</v>
      </c>
      <c r="F15" s="50"/>
      <c r="G15" s="50">
        <f>三、支出总表!E17</f>
        <v>314.97</v>
      </c>
    </row>
    <row r="16" ht="24.95" customHeight="1" spans="1:7">
      <c r="A16" s="79">
        <v>20507</v>
      </c>
      <c r="B16" s="80" t="s">
        <v>66</v>
      </c>
      <c r="C16" s="32">
        <f t="shared" si="0"/>
        <v>19.04</v>
      </c>
      <c r="D16" s="32">
        <f>三、支出总表!D18</f>
        <v>0</v>
      </c>
      <c r="E16" s="48">
        <f t="shared" si="1"/>
        <v>0</v>
      </c>
      <c r="F16" s="50">
        <f>F17</f>
        <v>0</v>
      </c>
      <c r="G16" s="50">
        <f>三、支出总表!E18</f>
        <v>19.04</v>
      </c>
    </row>
    <row r="17" ht="24.95" customHeight="1" spans="1:7">
      <c r="A17" s="79">
        <v>2050701</v>
      </c>
      <c r="B17" s="80" t="s">
        <v>67</v>
      </c>
      <c r="C17" s="32">
        <f t="shared" si="0"/>
        <v>19.04</v>
      </c>
      <c r="D17" s="32">
        <f>三、支出总表!D19</f>
        <v>0</v>
      </c>
      <c r="E17" s="48">
        <f t="shared" si="1"/>
        <v>0</v>
      </c>
      <c r="F17" s="50"/>
      <c r="G17" s="50">
        <f>三、支出总表!E19</f>
        <v>19.04</v>
      </c>
    </row>
    <row r="18" ht="24.95" customHeight="1" spans="1:7">
      <c r="A18" s="79">
        <v>20508</v>
      </c>
      <c r="B18" s="80" t="s">
        <v>68</v>
      </c>
      <c r="C18" s="32">
        <f t="shared" si="0"/>
        <v>127</v>
      </c>
      <c r="D18" s="32">
        <f>三、支出总表!D20</f>
        <v>0</v>
      </c>
      <c r="E18" s="48">
        <f t="shared" si="1"/>
        <v>0</v>
      </c>
      <c r="F18" s="50"/>
      <c r="G18" s="50">
        <f>三、支出总表!E20</f>
        <v>127</v>
      </c>
    </row>
    <row r="19" ht="24.95" customHeight="1" spans="1:7">
      <c r="A19" s="79">
        <v>2050801</v>
      </c>
      <c r="B19" s="80" t="s">
        <v>69</v>
      </c>
      <c r="C19" s="32">
        <f t="shared" si="0"/>
        <v>127</v>
      </c>
      <c r="D19" s="32">
        <f>三、支出总表!D21</f>
        <v>0</v>
      </c>
      <c r="E19" s="48">
        <f t="shared" si="1"/>
        <v>0</v>
      </c>
      <c r="F19" s="50"/>
      <c r="G19" s="50">
        <f>三、支出总表!E21</f>
        <v>127</v>
      </c>
    </row>
    <row r="20" ht="24.95" customHeight="1" spans="1:7">
      <c r="A20" s="79">
        <v>20509</v>
      </c>
      <c r="B20" s="80" t="s">
        <v>70</v>
      </c>
      <c r="C20" s="32">
        <f t="shared" si="0"/>
        <v>0</v>
      </c>
      <c r="D20" s="32">
        <f>三、支出总表!D22</f>
        <v>0</v>
      </c>
      <c r="E20" s="48">
        <f t="shared" si="1"/>
        <v>0</v>
      </c>
      <c r="F20" s="50">
        <f>F21</f>
        <v>0</v>
      </c>
      <c r="G20" s="50">
        <f>三、支出总表!E22</f>
        <v>0</v>
      </c>
    </row>
    <row r="21" ht="24.95" customHeight="1" spans="1:7">
      <c r="A21" s="79">
        <v>2050999</v>
      </c>
      <c r="B21" s="81" t="s">
        <v>71</v>
      </c>
      <c r="C21" s="32">
        <f t="shared" si="0"/>
        <v>0</v>
      </c>
      <c r="D21" s="32">
        <f>三、支出总表!D23</f>
        <v>0</v>
      </c>
      <c r="E21" s="48">
        <f t="shared" si="1"/>
        <v>0</v>
      </c>
      <c r="F21" s="50"/>
      <c r="G21" s="50">
        <f>三、支出总表!E23</f>
        <v>0</v>
      </c>
    </row>
    <row r="22" ht="24.95" customHeight="1" spans="1:7">
      <c r="A22" s="79">
        <v>20599</v>
      </c>
      <c r="B22" s="80" t="s">
        <v>72</v>
      </c>
      <c r="C22" s="32">
        <f t="shared" si="0"/>
        <v>537.64</v>
      </c>
      <c r="D22" s="32">
        <f>三、支出总表!D24</f>
        <v>0</v>
      </c>
      <c r="E22" s="48">
        <f t="shared" si="1"/>
        <v>0</v>
      </c>
      <c r="F22" s="50">
        <f>F23</f>
        <v>0</v>
      </c>
      <c r="G22" s="50">
        <f>三、支出总表!E24</f>
        <v>537.64</v>
      </c>
    </row>
    <row r="23" ht="24.95" customHeight="1" spans="1:7">
      <c r="A23" s="79">
        <v>2059999</v>
      </c>
      <c r="B23" s="80" t="s">
        <v>72</v>
      </c>
      <c r="C23" s="32">
        <f t="shared" si="0"/>
        <v>537.64</v>
      </c>
      <c r="D23" s="32">
        <f>三、支出总表!D25</f>
        <v>0</v>
      </c>
      <c r="E23" s="48">
        <f t="shared" si="1"/>
        <v>0</v>
      </c>
      <c r="F23" s="50"/>
      <c r="G23" s="50">
        <f>三、支出总表!E25</f>
        <v>537.64</v>
      </c>
    </row>
    <row r="24" ht="24.95" customHeight="1" spans="1:7">
      <c r="A24" s="79">
        <v>207</v>
      </c>
      <c r="B24" s="80" t="s">
        <v>73</v>
      </c>
      <c r="C24" s="32">
        <f t="shared" ref="C24:C31" si="4">D24+G24</f>
        <v>139</v>
      </c>
      <c r="D24" s="32">
        <f t="shared" ref="D24:D29" si="5">E24+F24</f>
        <v>0</v>
      </c>
      <c r="E24" s="48">
        <f>E25</f>
        <v>0</v>
      </c>
      <c r="F24" s="50"/>
      <c r="G24" s="50">
        <f>三、支出总表!E26</f>
        <v>139</v>
      </c>
    </row>
    <row r="25" ht="24.95" customHeight="1" spans="1:7">
      <c r="A25" s="79">
        <v>20703</v>
      </c>
      <c r="B25" s="80" t="s">
        <v>74</v>
      </c>
      <c r="C25" s="32">
        <f t="shared" si="4"/>
        <v>139</v>
      </c>
      <c r="D25" s="32">
        <f t="shared" si="5"/>
        <v>0</v>
      </c>
      <c r="E25" s="48">
        <f>E26+E27+E28+E29</f>
        <v>0</v>
      </c>
      <c r="F25" s="50"/>
      <c r="G25" s="50">
        <f>三、支出总表!E27</f>
        <v>139</v>
      </c>
    </row>
    <row r="26" ht="24.95" customHeight="1" spans="1:7">
      <c r="A26" s="79">
        <v>2070304</v>
      </c>
      <c r="B26" s="80" t="s">
        <v>75</v>
      </c>
      <c r="C26" s="32">
        <f t="shared" si="4"/>
        <v>4</v>
      </c>
      <c r="D26" s="32">
        <f t="shared" si="5"/>
        <v>0</v>
      </c>
      <c r="E26" s="48"/>
      <c r="F26" s="50"/>
      <c r="G26" s="50">
        <f>三、支出总表!E28</f>
        <v>4</v>
      </c>
    </row>
    <row r="27" ht="24.95" customHeight="1" spans="1:7">
      <c r="A27" s="79">
        <v>2070305</v>
      </c>
      <c r="B27" s="80" t="s">
        <v>76</v>
      </c>
      <c r="C27" s="32">
        <f t="shared" si="4"/>
        <v>30</v>
      </c>
      <c r="D27" s="32">
        <f t="shared" si="5"/>
        <v>0</v>
      </c>
      <c r="E27" s="48"/>
      <c r="F27" s="50"/>
      <c r="G27" s="50">
        <f>三、支出总表!E29</f>
        <v>30</v>
      </c>
    </row>
    <row r="28" ht="24.95" customHeight="1" spans="1:7">
      <c r="A28" s="79">
        <v>2070307</v>
      </c>
      <c r="B28" s="80" t="s">
        <v>77</v>
      </c>
      <c r="C28" s="32">
        <f t="shared" si="4"/>
        <v>99</v>
      </c>
      <c r="D28" s="32">
        <f t="shared" si="5"/>
        <v>0</v>
      </c>
      <c r="E28" s="48"/>
      <c r="F28" s="50"/>
      <c r="G28" s="50">
        <f>三、支出总表!E30</f>
        <v>99</v>
      </c>
    </row>
    <row r="29" ht="24.95" customHeight="1" spans="1:7">
      <c r="A29" s="79">
        <v>2070308</v>
      </c>
      <c r="B29" s="80" t="s">
        <v>78</v>
      </c>
      <c r="C29" s="32">
        <f t="shared" si="4"/>
        <v>6</v>
      </c>
      <c r="D29" s="32">
        <f t="shared" si="5"/>
        <v>0</v>
      </c>
      <c r="E29" s="48"/>
      <c r="F29" s="50"/>
      <c r="G29" s="50">
        <f>三、支出总表!E31</f>
        <v>6</v>
      </c>
    </row>
    <row r="30" ht="24.95" customHeight="1" spans="1:7">
      <c r="A30" s="79">
        <v>208</v>
      </c>
      <c r="B30" s="80" t="s">
        <v>13</v>
      </c>
      <c r="C30" s="32">
        <f t="shared" si="4"/>
        <v>15.24</v>
      </c>
      <c r="D30" s="32">
        <f>三、支出总表!D32</f>
        <v>15.24</v>
      </c>
      <c r="E30" s="48">
        <f>D30-F30</f>
        <v>15.24</v>
      </c>
      <c r="F30" s="50">
        <f>F31</f>
        <v>0</v>
      </c>
      <c r="G30" s="50">
        <f>G31</f>
        <v>0</v>
      </c>
    </row>
    <row r="31" ht="24.95" customHeight="1" spans="1:7">
      <c r="A31" s="79">
        <v>20805</v>
      </c>
      <c r="B31" s="80" t="s">
        <v>79</v>
      </c>
      <c r="C31" s="32">
        <f t="shared" si="4"/>
        <v>15.24</v>
      </c>
      <c r="D31" s="32">
        <f>三、支出总表!D33</f>
        <v>15.24</v>
      </c>
      <c r="E31" s="48">
        <f>D31</f>
        <v>15.24</v>
      </c>
      <c r="F31" s="50">
        <f>F32</f>
        <v>0</v>
      </c>
      <c r="G31" s="50">
        <f>G32</f>
        <v>0</v>
      </c>
    </row>
    <row r="32" ht="24.95" customHeight="1" spans="1:7">
      <c r="A32" s="79">
        <v>2080505</v>
      </c>
      <c r="B32" s="80" t="s">
        <v>80</v>
      </c>
      <c r="C32" s="32">
        <f t="shared" ref="C32:C39" si="6">D32+G32</f>
        <v>15.24</v>
      </c>
      <c r="D32" s="32">
        <f>三、支出总表!D34</f>
        <v>15.24</v>
      </c>
      <c r="E32" s="48">
        <f>D32-F32</f>
        <v>15.24</v>
      </c>
      <c r="F32" s="50"/>
      <c r="G32" s="50"/>
    </row>
    <row r="33" ht="24.95" customHeight="1" spans="1:7">
      <c r="A33" s="79">
        <v>210</v>
      </c>
      <c r="B33" s="80" t="s">
        <v>15</v>
      </c>
      <c r="C33" s="32">
        <f t="shared" si="6"/>
        <v>6.08</v>
      </c>
      <c r="D33" s="32">
        <f>三、支出总表!D35</f>
        <v>6.08</v>
      </c>
      <c r="E33" s="48">
        <f>D33-F33</f>
        <v>6.08</v>
      </c>
      <c r="F33" s="50">
        <f>F34</f>
        <v>0</v>
      </c>
      <c r="G33" s="50">
        <f>G34</f>
        <v>0</v>
      </c>
    </row>
    <row r="34" ht="24.95" customHeight="1" spans="1:7">
      <c r="A34" s="79">
        <v>21011</v>
      </c>
      <c r="B34" s="80" t="s">
        <v>81</v>
      </c>
      <c r="C34" s="32">
        <f t="shared" si="6"/>
        <v>6.08</v>
      </c>
      <c r="D34" s="32">
        <f>三、支出总表!D36</f>
        <v>6.08</v>
      </c>
      <c r="E34" s="48">
        <f>D34-F34</f>
        <v>6.08</v>
      </c>
      <c r="F34" s="50">
        <f>F35+F36</f>
        <v>0</v>
      </c>
      <c r="G34" s="50">
        <f>G35+G36</f>
        <v>0</v>
      </c>
    </row>
    <row r="35" ht="24.95" customHeight="1" spans="1:7">
      <c r="A35" s="79">
        <v>2101101</v>
      </c>
      <c r="B35" s="80" t="s">
        <v>82</v>
      </c>
      <c r="C35" s="32">
        <f t="shared" si="6"/>
        <v>6.08</v>
      </c>
      <c r="D35" s="32">
        <f>三、支出总表!D37</f>
        <v>6.08</v>
      </c>
      <c r="E35" s="48">
        <f>D35-F35</f>
        <v>6.08</v>
      </c>
      <c r="F35" s="59"/>
      <c r="G35" s="59"/>
    </row>
    <row r="36" ht="24.95" customHeight="1" spans="1:7">
      <c r="A36" s="79">
        <v>2101102</v>
      </c>
      <c r="B36" s="80" t="s">
        <v>83</v>
      </c>
      <c r="C36" s="32">
        <f t="shared" si="6"/>
        <v>0</v>
      </c>
      <c r="D36" s="32">
        <f>三、支出总表!D38</f>
        <v>0</v>
      </c>
      <c r="E36" s="48">
        <f>D36-F36</f>
        <v>0</v>
      </c>
      <c r="F36" s="59"/>
      <c r="G36" s="59"/>
    </row>
    <row r="37" ht="24.95" customHeight="1" spans="1:7">
      <c r="A37" s="79">
        <v>229</v>
      </c>
      <c r="B37" s="80" t="s">
        <v>84</v>
      </c>
      <c r="C37" s="32">
        <f t="shared" si="6"/>
        <v>153.61</v>
      </c>
      <c r="D37" s="32">
        <f>E37+F37</f>
        <v>0</v>
      </c>
      <c r="E37" s="48"/>
      <c r="F37" s="59"/>
      <c r="G37" s="80">
        <f>三、支出总表!E39</f>
        <v>153.61</v>
      </c>
    </row>
    <row r="38" ht="24.95" customHeight="1" spans="1:7">
      <c r="A38" s="79">
        <v>22960</v>
      </c>
      <c r="B38" s="80" t="s">
        <v>85</v>
      </c>
      <c r="C38" s="32">
        <f t="shared" si="6"/>
        <v>153.61</v>
      </c>
      <c r="D38" s="32">
        <f>E38+F38</f>
        <v>0</v>
      </c>
      <c r="E38" s="48"/>
      <c r="F38" s="59"/>
      <c r="G38" s="80">
        <f>三、支出总表!E40</f>
        <v>153.61</v>
      </c>
    </row>
    <row r="39" ht="24.95" customHeight="1" spans="1:7">
      <c r="A39" s="79">
        <v>2296003</v>
      </c>
      <c r="B39" s="80" t="s">
        <v>86</v>
      </c>
      <c r="C39" s="32">
        <f t="shared" si="6"/>
        <v>153.61</v>
      </c>
      <c r="D39" s="32">
        <f>E39+F39</f>
        <v>0</v>
      </c>
      <c r="E39" s="48"/>
      <c r="F39" s="59"/>
      <c r="G39" s="80">
        <f>三、支出总表!E41</f>
        <v>153.61</v>
      </c>
    </row>
    <row r="40" ht="24.95" customHeight="1" spans="1:7">
      <c r="A40" s="32"/>
      <c r="B40" s="32" t="s">
        <v>47</v>
      </c>
      <c r="C40" s="32">
        <f>SUM(C5,C24,C30,C33,C37)</f>
        <v>4744.36</v>
      </c>
      <c r="D40" s="32">
        <f>SUM(D5,D33,D30)</f>
        <v>174.2</v>
      </c>
      <c r="E40" s="32">
        <f>SUM(E5,E33,E30,E24,E37)</f>
        <v>139.9</v>
      </c>
      <c r="F40" s="32">
        <f>SUM(F5,F33,F30,F24,F37)</f>
        <v>34.3</v>
      </c>
      <c r="G40" s="32">
        <f>SUM(G5,G33,G30,G24,G37)</f>
        <v>4570.16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pageSetup paperSize="9" scale="8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7" workbookViewId="0">
      <selection activeCell="D24" sqref="D24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  <col min="6" max="6" width="19.375" customWidth="1"/>
  </cols>
  <sheetData>
    <row r="1" ht="55.5" customHeight="1" spans="1:5">
      <c r="A1" s="22" t="s">
        <v>107</v>
      </c>
      <c r="B1" s="52"/>
      <c r="C1" s="52"/>
      <c r="D1" s="52"/>
      <c r="E1" s="52"/>
    </row>
    <row r="2" ht="15" customHeight="1" spans="1:5">
      <c r="A2" s="61"/>
      <c r="B2" s="61"/>
      <c r="C2" s="62"/>
      <c r="D2" s="62" t="s">
        <v>108</v>
      </c>
      <c r="E2" s="62"/>
    </row>
    <row r="3" ht="24" spans="1:5">
      <c r="A3" s="29" t="s">
        <v>109</v>
      </c>
      <c r="B3" s="29" t="s">
        <v>110</v>
      </c>
      <c r="C3" s="45" t="s">
        <v>47</v>
      </c>
      <c r="D3" s="46" t="s">
        <v>105</v>
      </c>
      <c r="E3" s="46" t="s">
        <v>106</v>
      </c>
    </row>
    <row r="4" ht="25.15" customHeight="1" spans="1:5">
      <c r="A4" s="63">
        <v>301</v>
      </c>
      <c r="B4" s="64" t="s">
        <v>111</v>
      </c>
      <c r="C4" s="65">
        <f>SUM(C5:C14)</f>
        <v>132.24</v>
      </c>
      <c r="D4" s="65">
        <f>SUM(D5:D14)</f>
        <v>132.24</v>
      </c>
      <c r="E4" s="65">
        <f>SUM(E5:E13)</f>
        <v>0</v>
      </c>
    </row>
    <row r="5" ht="25.15" customHeight="1" spans="1:5">
      <c r="A5" s="45">
        <v>30101</v>
      </c>
      <c r="B5" s="58" t="s">
        <v>112</v>
      </c>
      <c r="C5" s="65">
        <f t="shared" ref="C5:C14" si="0">SUM(D5:E5)</f>
        <v>51.2</v>
      </c>
      <c r="D5" s="65">
        <v>51.2</v>
      </c>
      <c r="E5" s="65"/>
    </row>
    <row r="6" ht="25.15" customHeight="1" spans="1:5">
      <c r="A6" s="45">
        <v>30102</v>
      </c>
      <c r="B6" s="58" t="s">
        <v>113</v>
      </c>
      <c r="C6" s="65">
        <f t="shared" si="0"/>
        <v>38.67</v>
      </c>
      <c r="D6" s="65">
        <v>38.67</v>
      </c>
      <c r="E6" s="65"/>
    </row>
    <row r="7" ht="25.15" customHeight="1" spans="1:5">
      <c r="A7" s="45">
        <v>30103</v>
      </c>
      <c r="B7" s="58" t="s">
        <v>114</v>
      </c>
      <c r="C7" s="65">
        <f t="shared" si="0"/>
        <v>11.55</v>
      </c>
      <c r="D7" s="65">
        <v>11.55</v>
      </c>
      <c r="E7" s="65"/>
    </row>
    <row r="8" ht="25.15" customHeight="1" spans="1:5">
      <c r="A8" s="45">
        <v>30107</v>
      </c>
      <c r="B8" s="30" t="s">
        <v>115</v>
      </c>
      <c r="C8" s="65">
        <f t="shared" si="0"/>
        <v>0</v>
      </c>
      <c r="D8" s="65"/>
      <c r="E8" s="65"/>
    </row>
    <row r="9" ht="25.15" customHeight="1" spans="1:5">
      <c r="A9" s="45">
        <v>30108</v>
      </c>
      <c r="B9" s="58" t="s">
        <v>116</v>
      </c>
      <c r="C9" s="65">
        <f t="shared" si="0"/>
        <v>15.24</v>
      </c>
      <c r="D9" s="65">
        <v>15.24</v>
      </c>
      <c r="E9" s="65"/>
    </row>
    <row r="10" ht="25.15" customHeight="1" spans="1:5">
      <c r="A10" s="45">
        <v>30109</v>
      </c>
      <c r="B10" s="58" t="s">
        <v>117</v>
      </c>
      <c r="C10" s="65">
        <f t="shared" si="0"/>
        <v>0</v>
      </c>
      <c r="D10" s="65">
        <v>0</v>
      </c>
      <c r="E10" s="65"/>
    </row>
    <row r="11" ht="25.15" customHeight="1" spans="1:5">
      <c r="A11" s="45">
        <v>30110</v>
      </c>
      <c r="B11" s="58" t="s">
        <v>118</v>
      </c>
      <c r="C11" s="65">
        <f t="shared" si="0"/>
        <v>6.08</v>
      </c>
      <c r="D11" s="65">
        <v>6.08</v>
      </c>
      <c r="E11" s="65"/>
    </row>
    <row r="12" ht="25.15" customHeight="1" spans="1:5">
      <c r="A12" s="45">
        <v>30112</v>
      </c>
      <c r="B12" s="58" t="s">
        <v>119</v>
      </c>
      <c r="C12" s="65">
        <f t="shared" si="0"/>
        <v>0.29</v>
      </c>
      <c r="D12" s="65">
        <v>0.29</v>
      </c>
      <c r="E12" s="65"/>
    </row>
    <row r="13" ht="25.15" customHeight="1" spans="1:5">
      <c r="A13" s="45">
        <v>30113</v>
      </c>
      <c r="B13" s="58" t="s">
        <v>120</v>
      </c>
      <c r="C13" s="65">
        <f t="shared" si="0"/>
        <v>7.6</v>
      </c>
      <c r="D13" s="65">
        <v>7.6</v>
      </c>
      <c r="E13" s="65"/>
    </row>
    <row r="14" ht="25.15" customHeight="1" spans="1:5">
      <c r="A14" s="45">
        <v>30199</v>
      </c>
      <c r="B14" s="58" t="s">
        <v>121</v>
      </c>
      <c r="C14" s="65">
        <f t="shared" si="0"/>
        <v>1.61</v>
      </c>
      <c r="D14" s="65">
        <v>1.61</v>
      </c>
      <c r="E14" s="65"/>
    </row>
    <row r="15" ht="25.15" customHeight="1" spans="1:5">
      <c r="A15" s="63">
        <v>302</v>
      </c>
      <c r="B15" s="64" t="s">
        <v>122</v>
      </c>
      <c r="C15" s="65">
        <f>SUM(C16:C20)</f>
        <v>40.18</v>
      </c>
      <c r="D15" s="65">
        <f>SUM(D16:D20)</f>
        <v>5.88</v>
      </c>
      <c r="E15" s="65">
        <f>SUM(E16:E20)</f>
        <v>34.3</v>
      </c>
    </row>
    <row r="16" ht="25.15" customHeight="1" spans="1:5">
      <c r="A16" s="45">
        <v>30201</v>
      </c>
      <c r="B16" s="66" t="s">
        <v>123</v>
      </c>
      <c r="C16" s="65">
        <f>SUM(D16:E16)</f>
        <v>34.3</v>
      </c>
      <c r="D16" s="65"/>
      <c r="E16" s="65">
        <f>五、一般公共预算支出表!F5</f>
        <v>34.3</v>
      </c>
    </row>
    <row r="17" ht="25.15" customHeight="1" spans="1:5">
      <c r="A17" s="46">
        <v>30207</v>
      </c>
      <c r="B17" s="66" t="s">
        <v>124</v>
      </c>
      <c r="C17" s="65">
        <f>SUM(D17:E17)</f>
        <v>0</v>
      </c>
      <c r="D17" s="65"/>
      <c r="E17" s="65"/>
    </row>
    <row r="18" ht="25.15" customHeight="1" spans="1:5">
      <c r="A18" s="46">
        <v>30208</v>
      </c>
      <c r="B18" s="66" t="s">
        <v>125</v>
      </c>
      <c r="C18" s="65">
        <f>SUM(D18:E18)</f>
        <v>0</v>
      </c>
      <c r="D18" s="65"/>
      <c r="E18" s="65"/>
    </row>
    <row r="19" ht="25.15" customHeight="1" spans="1:5">
      <c r="A19" s="67">
        <v>30226</v>
      </c>
      <c r="B19" s="68" t="s">
        <v>126</v>
      </c>
      <c r="C19" s="65">
        <f>SUM(D19:E19)</f>
        <v>0</v>
      </c>
      <c r="D19" s="65"/>
      <c r="E19" s="65"/>
    </row>
    <row r="20" ht="25.15" customHeight="1" spans="1:5">
      <c r="A20" s="46">
        <v>30239</v>
      </c>
      <c r="B20" s="66" t="s">
        <v>127</v>
      </c>
      <c r="C20" s="65">
        <f>SUM(D20:E20)</f>
        <v>5.88</v>
      </c>
      <c r="D20" s="65">
        <v>5.88</v>
      </c>
      <c r="E20" s="65"/>
    </row>
    <row r="21" ht="25.15" customHeight="1" spans="1:5">
      <c r="A21" s="69">
        <v>303</v>
      </c>
      <c r="B21" s="64" t="s">
        <v>128</v>
      </c>
      <c r="C21" s="65">
        <f>SUM(C22:C27)</f>
        <v>1.78</v>
      </c>
      <c r="D21" s="65">
        <f>SUM(D22:D27)</f>
        <v>1.78</v>
      </c>
      <c r="E21" s="65">
        <f>SUM(E22:E27)</f>
        <v>0</v>
      </c>
    </row>
    <row r="22" ht="25.15" customHeight="1" spans="1:5">
      <c r="A22" s="69">
        <v>30301</v>
      </c>
      <c r="B22" s="66" t="s">
        <v>129</v>
      </c>
      <c r="C22" s="65">
        <f t="shared" ref="C22:C27" si="1">D22+E22</f>
        <v>0</v>
      </c>
      <c r="D22" s="65"/>
      <c r="E22" s="65"/>
    </row>
    <row r="23" ht="25.15" customHeight="1" spans="1:5">
      <c r="A23" s="69">
        <v>30302</v>
      </c>
      <c r="B23" s="66" t="s">
        <v>130</v>
      </c>
      <c r="C23" s="65">
        <f t="shared" si="1"/>
        <v>1.78</v>
      </c>
      <c r="D23" s="65">
        <v>1.78</v>
      </c>
      <c r="E23" s="65"/>
    </row>
    <row r="24" ht="25.15" customHeight="1" spans="1:5">
      <c r="A24" s="69">
        <v>30305</v>
      </c>
      <c r="B24" s="66" t="s">
        <v>131</v>
      </c>
      <c r="C24" s="65">
        <f t="shared" si="1"/>
        <v>0</v>
      </c>
      <c r="D24" s="65"/>
      <c r="E24" s="65"/>
    </row>
    <row r="25" ht="25.15" customHeight="1" spans="1:5">
      <c r="A25" s="69">
        <v>30306</v>
      </c>
      <c r="B25" s="66" t="s">
        <v>132</v>
      </c>
      <c r="C25" s="65">
        <f t="shared" si="1"/>
        <v>0</v>
      </c>
      <c r="D25" s="65"/>
      <c r="E25" s="65"/>
    </row>
    <row r="26" ht="25.15" customHeight="1" spans="1:5">
      <c r="A26" s="69">
        <v>30309</v>
      </c>
      <c r="B26" s="66" t="s">
        <v>133</v>
      </c>
      <c r="C26" s="65">
        <f t="shared" si="1"/>
        <v>0</v>
      </c>
      <c r="D26" s="65"/>
      <c r="E26" s="65"/>
    </row>
    <row r="27" ht="25.15" customHeight="1" spans="1:5">
      <c r="A27" s="69">
        <v>31099</v>
      </c>
      <c r="B27" s="66" t="s">
        <v>134</v>
      </c>
      <c r="C27" s="65">
        <f t="shared" si="1"/>
        <v>0</v>
      </c>
      <c r="D27" s="65"/>
      <c r="E27" s="65"/>
    </row>
    <row r="28" ht="25.15" customHeight="1" spans="1:5">
      <c r="A28" s="70"/>
      <c r="B28" s="51" t="s">
        <v>47</v>
      </c>
      <c r="C28" s="32">
        <f>C15+C4+C21</f>
        <v>174.2</v>
      </c>
      <c r="D28" s="65">
        <f>D15+D4+D21</f>
        <v>139.9</v>
      </c>
      <c r="E28" s="65">
        <f>E15+E4</f>
        <v>34.3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10" sqref="A10:C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22" t="s">
        <v>135</v>
      </c>
      <c r="B1" s="22"/>
      <c r="C1" s="22"/>
    </row>
    <row r="2" ht="15" customHeight="1" spans="1:3">
      <c r="A2" s="44" t="s">
        <v>1</v>
      </c>
      <c r="B2" s="44"/>
      <c r="C2" s="44"/>
    </row>
    <row r="3" ht="25.15" customHeight="1" spans="1:3">
      <c r="A3" s="46" t="s">
        <v>136</v>
      </c>
      <c r="B3" s="29" t="s">
        <v>6</v>
      </c>
      <c r="C3" s="27" t="s">
        <v>137</v>
      </c>
    </row>
    <row r="4" ht="25.15" customHeight="1" spans="1:3">
      <c r="A4" s="51" t="s">
        <v>138</v>
      </c>
      <c r="B4" s="53">
        <f>SUM(B5:B7)</f>
        <v>4.9</v>
      </c>
      <c r="C4" s="51"/>
    </row>
    <row r="5" ht="25.15" customHeight="1" spans="1:3">
      <c r="A5" s="54" t="s">
        <v>139</v>
      </c>
      <c r="B5" s="55">
        <v>0</v>
      </c>
      <c r="C5" s="46"/>
    </row>
    <row r="6" ht="25.15" customHeight="1" spans="1:3">
      <c r="A6" s="54" t="s">
        <v>140</v>
      </c>
      <c r="B6" s="55">
        <v>2</v>
      </c>
      <c r="C6" s="46"/>
    </row>
    <row r="7" ht="25.15" customHeight="1" spans="1:3">
      <c r="A7" s="56" t="s">
        <v>141</v>
      </c>
      <c r="B7" s="53">
        <v>2.9</v>
      </c>
      <c r="C7" s="51"/>
    </row>
    <row r="8" ht="24.75" spans="1:3">
      <c r="A8" s="57" t="s">
        <v>142</v>
      </c>
      <c r="B8" s="55">
        <v>2.9</v>
      </c>
      <c r="C8" s="46"/>
    </row>
    <row r="9" ht="30" customHeight="1" spans="1:3">
      <c r="A9" s="58" t="s">
        <v>143</v>
      </c>
      <c r="B9" s="46"/>
      <c r="C9" s="59"/>
    </row>
    <row r="10" ht="132" customHeight="1" spans="1:3">
      <c r="A10" s="60" t="s">
        <v>144</v>
      </c>
      <c r="B10" s="60"/>
      <c r="C10" s="6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4" sqref="E4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52" t="s">
        <v>145</v>
      </c>
      <c r="B1" s="52"/>
      <c r="C1" s="52"/>
      <c r="D1" s="52"/>
      <c r="E1" s="52"/>
    </row>
    <row r="2" ht="15" customHeight="1" spans="1:5">
      <c r="A2" s="43"/>
      <c r="B2" s="44" t="s">
        <v>1</v>
      </c>
      <c r="C2" s="44"/>
      <c r="D2" s="44"/>
      <c r="E2" s="44"/>
    </row>
    <row r="3" ht="28.15" customHeight="1" spans="1:5">
      <c r="A3" s="45" t="s">
        <v>49</v>
      </c>
      <c r="B3" s="45" t="s">
        <v>50</v>
      </c>
      <c r="C3" s="27" t="s">
        <v>47</v>
      </c>
      <c r="D3" s="46" t="s">
        <v>51</v>
      </c>
      <c r="E3" s="27" t="s">
        <v>52</v>
      </c>
    </row>
    <row r="4" ht="36" customHeight="1" spans="1:5">
      <c r="A4" s="47">
        <v>2296003</v>
      </c>
      <c r="B4" s="49" t="s">
        <v>86</v>
      </c>
      <c r="C4" s="32">
        <f>SUM(D4:E4)</f>
        <v>153.61</v>
      </c>
      <c r="D4" s="48"/>
      <c r="E4" s="48">
        <f>三、支出总表!E39</f>
        <v>153.61</v>
      </c>
    </row>
    <row r="5" ht="22.15" customHeight="1" spans="1:5">
      <c r="A5" s="47"/>
      <c r="B5" s="49"/>
      <c r="C5" s="32"/>
      <c r="D5" s="48"/>
      <c r="E5" s="48"/>
    </row>
    <row r="6" ht="22.15" customHeight="1" spans="1:5">
      <c r="A6" s="47"/>
      <c r="B6" s="49"/>
      <c r="C6" s="32"/>
      <c r="D6" s="48"/>
      <c r="E6" s="48"/>
    </row>
    <row r="7" ht="22.15" customHeight="1" spans="1:5">
      <c r="A7" s="47"/>
      <c r="B7" s="49"/>
      <c r="C7" s="32">
        <f t="shared" ref="C7:C17" si="0">SUM(D7:E7)</f>
        <v>0</v>
      </c>
      <c r="D7" s="50"/>
      <c r="E7" s="50"/>
    </row>
    <row r="8" ht="22.15" customHeight="1" spans="1:5">
      <c r="A8" s="47"/>
      <c r="B8" s="49"/>
      <c r="C8" s="32">
        <f t="shared" si="0"/>
        <v>0</v>
      </c>
      <c r="D8" s="50"/>
      <c r="E8" s="50"/>
    </row>
    <row r="9" ht="22.15" customHeight="1" spans="1:5">
      <c r="A9" s="47"/>
      <c r="B9" s="49"/>
      <c r="C9" s="32">
        <f t="shared" si="0"/>
        <v>0</v>
      </c>
      <c r="D9" s="50"/>
      <c r="E9" s="50"/>
    </row>
    <row r="10" ht="22.15" customHeight="1" spans="1:5">
      <c r="A10" s="47"/>
      <c r="B10" s="49"/>
      <c r="C10" s="32">
        <f t="shared" si="0"/>
        <v>0</v>
      </c>
      <c r="D10" s="50"/>
      <c r="E10" s="50"/>
    </row>
    <row r="11" ht="22.15" customHeight="1" spans="1:5">
      <c r="A11" s="47"/>
      <c r="B11" s="49"/>
      <c r="C11" s="32">
        <f t="shared" si="0"/>
        <v>0</v>
      </c>
      <c r="D11" s="50"/>
      <c r="E11" s="50"/>
    </row>
    <row r="12" ht="22.15" customHeight="1" spans="1:5">
      <c r="A12" s="47"/>
      <c r="B12" s="49"/>
      <c r="C12" s="32">
        <f t="shared" si="0"/>
        <v>0</v>
      </c>
      <c r="D12" s="50"/>
      <c r="E12" s="50"/>
    </row>
    <row r="13" ht="22.15" customHeight="1" spans="1:5">
      <c r="A13" s="47"/>
      <c r="B13" s="49"/>
      <c r="C13" s="32">
        <f t="shared" si="0"/>
        <v>0</v>
      </c>
      <c r="D13" s="50"/>
      <c r="E13" s="50"/>
    </row>
    <row r="14" ht="22.15" customHeight="1" spans="1:5">
      <c r="A14" s="47"/>
      <c r="B14" s="49"/>
      <c r="C14" s="32">
        <f t="shared" si="0"/>
        <v>0</v>
      </c>
      <c r="D14" s="50"/>
      <c r="E14" s="50"/>
    </row>
    <row r="15" ht="22.15" customHeight="1" spans="1:5">
      <c r="A15" s="47"/>
      <c r="B15" s="49"/>
      <c r="C15" s="32">
        <f t="shared" si="0"/>
        <v>0</v>
      </c>
      <c r="D15" s="50"/>
      <c r="E15" s="50"/>
    </row>
    <row r="16" ht="22.15" customHeight="1" spans="1:5">
      <c r="A16" s="47"/>
      <c r="B16" s="49"/>
      <c r="C16" s="32">
        <f t="shared" si="0"/>
        <v>0</v>
      </c>
      <c r="D16" s="50"/>
      <c r="E16" s="50"/>
    </row>
    <row r="17" ht="22.15" customHeight="1" spans="1:5">
      <c r="A17" s="47"/>
      <c r="B17" s="49"/>
      <c r="C17" s="32">
        <f t="shared" si="0"/>
        <v>0</v>
      </c>
      <c r="D17" s="50"/>
      <c r="E17" s="50"/>
    </row>
    <row r="18" ht="22.15" customHeight="1" spans="1:5">
      <c r="A18" s="51"/>
      <c r="B18" s="51" t="s">
        <v>47</v>
      </c>
      <c r="C18" s="32">
        <f>SUM(C4:C17)</f>
        <v>153.61</v>
      </c>
      <c r="D18" s="32">
        <f>SUM(D4:D17)</f>
        <v>0</v>
      </c>
      <c r="E18" s="32">
        <f>SUM(E4:E17)</f>
        <v>153.61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22" t="s">
        <v>146</v>
      </c>
      <c r="B1" s="22"/>
      <c r="C1" s="22"/>
      <c r="D1" s="22"/>
      <c r="E1" s="22"/>
    </row>
    <row r="2" ht="15" customHeight="1" spans="1:5">
      <c r="A2" s="43"/>
      <c r="B2" s="44" t="s">
        <v>1</v>
      </c>
      <c r="C2" s="44"/>
      <c r="D2" s="44"/>
      <c r="E2" s="44"/>
    </row>
    <row r="3" spans="1:5">
      <c r="A3" s="45" t="s">
        <v>49</v>
      </c>
      <c r="B3" s="45" t="s">
        <v>50</v>
      </c>
      <c r="C3" s="27" t="s">
        <v>47</v>
      </c>
      <c r="D3" s="46" t="s">
        <v>51</v>
      </c>
      <c r="E3" s="27" t="s">
        <v>52</v>
      </c>
    </row>
    <row r="4" spans="1:5">
      <c r="A4" s="47"/>
      <c r="B4" s="47"/>
      <c r="C4" s="32">
        <f>SUM(D4:E4)</f>
        <v>0</v>
      </c>
      <c r="D4" s="48"/>
      <c r="E4" s="48"/>
    </row>
    <row r="5" spans="1:5">
      <c r="A5" s="49"/>
      <c r="B5" s="49"/>
      <c r="C5" s="32">
        <f t="shared" ref="C5:C14" si="0">SUM(D5:E5)</f>
        <v>0</v>
      </c>
      <c r="D5" s="50"/>
      <c r="E5" s="50"/>
    </row>
    <row r="6" spans="1:5">
      <c r="A6" s="49"/>
      <c r="B6" s="49"/>
      <c r="C6" s="32">
        <f t="shared" si="0"/>
        <v>0</v>
      </c>
      <c r="D6" s="50"/>
      <c r="E6" s="50"/>
    </row>
    <row r="7" spans="1:5">
      <c r="A7" s="49"/>
      <c r="B7" s="49"/>
      <c r="C7" s="32">
        <f t="shared" si="0"/>
        <v>0</v>
      </c>
      <c r="D7" s="50"/>
      <c r="E7" s="50"/>
    </row>
    <row r="8" spans="1:5">
      <c r="A8" s="49"/>
      <c r="B8" s="49"/>
      <c r="C8" s="32">
        <f t="shared" si="0"/>
        <v>0</v>
      </c>
      <c r="D8" s="50"/>
      <c r="E8" s="50"/>
    </row>
    <row r="9" spans="1:5">
      <c r="A9" s="49"/>
      <c r="B9" s="49"/>
      <c r="C9" s="32">
        <f t="shared" si="0"/>
        <v>0</v>
      </c>
      <c r="D9" s="50"/>
      <c r="E9" s="50"/>
    </row>
    <row r="10" spans="1:5">
      <c r="A10" s="49"/>
      <c r="B10" s="49"/>
      <c r="C10" s="32">
        <f t="shared" si="0"/>
        <v>0</v>
      </c>
      <c r="D10" s="50"/>
      <c r="E10" s="50"/>
    </row>
    <row r="11" spans="1:5">
      <c r="A11" s="47"/>
      <c r="B11" s="47"/>
      <c r="C11" s="32">
        <f t="shared" si="0"/>
        <v>0</v>
      </c>
      <c r="D11" s="50"/>
      <c r="E11" s="50"/>
    </row>
    <row r="12" spans="1:5">
      <c r="A12" s="47"/>
      <c r="B12" s="47"/>
      <c r="C12" s="32">
        <f t="shared" si="0"/>
        <v>0</v>
      </c>
      <c r="D12" s="48"/>
      <c r="E12" s="48"/>
    </row>
    <row r="13" spans="1:5">
      <c r="A13" s="47"/>
      <c r="B13" s="47"/>
      <c r="C13" s="32">
        <f t="shared" si="0"/>
        <v>0</v>
      </c>
      <c r="D13" s="48"/>
      <c r="E13" s="48"/>
    </row>
    <row r="14" spans="1:5">
      <c r="A14" s="47"/>
      <c r="B14" s="47"/>
      <c r="C14" s="32">
        <f t="shared" si="0"/>
        <v>0</v>
      </c>
      <c r="D14" s="48"/>
      <c r="E14" s="48"/>
    </row>
    <row r="15" spans="1:5">
      <c r="A15" s="51"/>
      <c r="B15" s="51" t="s">
        <v>47</v>
      </c>
      <c r="C15" s="32">
        <f>SUM(C4:C14)</f>
        <v>0</v>
      </c>
      <c r="D15" s="32">
        <f>SUM(D4:D14)</f>
        <v>0</v>
      </c>
      <c r="E15" s="32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lenovo</cp:lastModifiedBy>
  <dcterms:created xsi:type="dcterms:W3CDTF">2022-04-19T08:17:00Z</dcterms:created>
  <dcterms:modified xsi:type="dcterms:W3CDTF">2025-05-15T06:44:25Z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